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Cuối HK2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2" l="1"/>
  <c r="P25" i="2"/>
  <c r="P26" i="2" s="1"/>
  <c r="O25" i="2"/>
  <c r="O21" i="2"/>
  <c r="O22" i="2"/>
  <c r="O23" i="2"/>
  <c r="O24" i="2"/>
  <c r="O20" i="2"/>
  <c r="N20" i="2"/>
  <c r="O15" i="2"/>
  <c r="O16" i="2"/>
  <c r="O17" i="2"/>
  <c r="O18" i="2"/>
  <c r="O19" i="2"/>
  <c r="O14" i="2"/>
  <c r="N14" i="2"/>
  <c r="O12" i="2"/>
  <c r="O13" i="2"/>
  <c r="O11" i="2"/>
  <c r="N11" i="2"/>
  <c r="O9" i="2"/>
  <c r="O10" i="2"/>
  <c r="O8" i="2"/>
  <c r="F25" i="2"/>
  <c r="G25" i="2"/>
  <c r="H25" i="2"/>
  <c r="I25" i="2"/>
  <c r="J25" i="2"/>
  <c r="K25" i="2"/>
  <c r="L25" i="2"/>
  <c r="M25" i="2"/>
  <c r="E25" i="2"/>
  <c r="P27" i="2" l="1"/>
  <c r="L26" i="2" l="1"/>
  <c r="D25" i="2"/>
  <c r="K26" i="2"/>
  <c r="J26" i="2"/>
  <c r="I26" i="2"/>
  <c r="H26" i="2"/>
  <c r="G26" i="2"/>
  <c r="F26" i="2"/>
  <c r="E26" i="2"/>
  <c r="N26" i="2" l="1"/>
  <c r="N27" i="2" s="1"/>
  <c r="O26" i="2" l="1"/>
  <c r="O27" i="2" s="1"/>
</calcChain>
</file>

<file path=xl/sharedStrings.xml><?xml version="1.0" encoding="utf-8"?>
<sst xmlns="http://schemas.openxmlformats.org/spreadsheetml/2006/main" count="64" uniqueCount="52">
  <si>
    <t>Chủ đề</t>
  </si>
  <si>
    <t>Mức độ đánh giá</t>
  </si>
  <si>
    <t>Tổng số câu/ý</t>
  </si>
  <si>
    <t>Nhận biết</t>
  </si>
  <si>
    <t>Thông hiểu</t>
  </si>
  <si>
    <t>Vận dụng</t>
  </si>
  <si>
    <t>Vận dụng cao</t>
  </si>
  <si>
    <t>TN</t>
  </si>
  <si>
    <t>TL</t>
  </si>
  <si>
    <t>Tổng câu/ý</t>
  </si>
  <si>
    <t>Tổng điểm</t>
  </si>
  <si>
    <t>% điểm số</t>
  </si>
  <si>
    <t>Câu TN</t>
  </si>
  <si>
    <t>Mạch nội dung</t>
  </si>
  <si>
    <t>Phân bổ Điểm số</t>
  </si>
  <si>
    <t>Di truyền nhiễm sắc thể</t>
  </si>
  <si>
    <t>Nội dung/đơn vị kiến thức</t>
  </si>
  <si>
    <t>4.0 điểm</t>
  </si>
  <si>
    <t>3.0 điểm</t>
  </si>
  <si>
    <t>2.0 điểm</t>
  </si>
  <si>
    <t>1.0 điểm</t>
  </si>
  <si>
    <t>Số 
tiết</t>
  </si>
  <si>
    <t>Điện Từ</t>
  </si>
  <si>
    <t>Năng lượng với cuộc sống</t>
  </si>
  <si>
    <r>
      <t>Bài 15.</t>
    </r>
    <r>
      <rPr>
        <sz val="10"/>
        <rFont val="Times New Roman"/>
        <family val="1"/>
      </rPr>
      <t xml:space="preserve"> Tác dụng của dòng điện xoay chiều.</t>
    </r>
  </si>
  <si>
    <r>
      <t xml:space="preserve">Bài 16. </t>
    </r>
    <r>
      <rPr>
        <sz val="10"/>
        <rFont val="Times New Roman"/>
        <family val="1"/>
      </rPr>
      <t>Vòng năng lượng trên trái đất. Năng lượng hóa thạch.</t>
    </r>
  </si>
  <si>
    <r>
      <t xml:space="preserve">Bài 17. </t>
    </r>
    <r>
      <rPr>
        <sz val="10"/>
        <rFont val="Times New Roman"/>
        <family val="1"/>
      </rPr>
      <t>Một số dạng năng lượng tái tạo.</t>
    </r>
  </si>
  <si>
    <t>Lipid. Carbohydrate. Protein. Polymer</t>
  </si>
  <si>
    <r>
      <t xml:space="preserve">Bài 30. </t>
    </r>
    <r>
      <rPr>
        <sz val="10"/>
        <rFont val="Times New Roman"/>
        <family val="1"/>
      </rPr>
      <t>Tinh bột và cellulose.</t>
    </r>
  </si>
  <si>
    <r>
      <t xml:space="preserve">Bài 31. </t>
    </r>
    <r>
      <rPr>
        <sz val="10"/>
        <rFont val="Times New Roman"/>
        <family val="1"/>
      </rPr>
      <t>Protein.</t>
    </r>
  </si>
  <si>
    <r>
      <t xml:space="preserve">Bài 32. </t>
    </r>
    <r>
      <rPr>
        <sz val="10"/>
        <rFont val="Times New Roman"/>
        <family val="1"/>
      </rPr>
      <t>Polymer.</t>
    </r>
  </si>
  <si>
    <t>Khai thác tài nguyên từ vỏ trái đất</t>
  </si>
  <si>
    <r>
      <t xml:space="preserve">Bài 33. </t>
    </r>
    <r>
      <rPr>
        <sz val="10"/>
        <rFont val="Times New Roman"/>
        <family val="1"/>
      </rPr>
      <t>Sơ lược về hóa học vỏ trái đất và khai thác tài nguyên từ vỏ trái đất.</t>
    </r>
  </si>
  <si>
    <r>
      <t xml:space="preserve">Bài 34. </t>
    </r>
    <r>
      <rPr>
        <sz val="10"/>
        <rFont val="Times New Roman"/>
        <family val="1"/>
      </rPr>
      <t>Khai thác đá vôi. Công nghiệp Silicate.</t>
    </r>
  </si>
  <si>
    <r>
      <t xml:space="preserve">Bài 35. </t>
    </r>
    <r>
      <rPr>
        <sz val="10"/>
        <rFont val="Times New Roman"/>
        <family val="1"/>
      </rPr>
      <t>Khai thác nhiên liệu hóa thạch. Nguồn carbon. Chu trình carbon và sự ấm lên toàn cầu.</t>
    </r>
  </si>
  <si>
    <t>Di truyền học với con người và đời sống</t>
  </si>
  <si>
    <r>
      <rPr>
        <b/>
        <sz val="10"/>
        <rFont val="Times New Roman"/>
        <family val="1"/>
      </rPr>
      <t xml:space="preserve">Bài 47: </t>
    </r>
    <r>
      <rPr>
        <sz val="10"/>
        <rFont val="Times New Roman"/>
        <family val="1"/>
      </rPr>
      <t>Di truyền học với con người</t>
    </r>
  </si>
  <si>
    <r>
      <t xml:space="preserve">Bài 48: </t>
    </r>
    <r>
      <rPr>
        <sz val="10"/>
        <rFont val="Times New Roman"/>
        <family val="1"/>
      </rPr>
      <t>Ứng dụng công nghệ di truyền vào đời sống</t>
    </r>
  </si>
  <si>
    <t>Tiến hoá</t>
  </si>
  <si>
    <r>
      <t xml:space="preserve">Bài 49: </t>
    </r>
    <r>
      <rPr>
        <sz val="10"/>
        <rFont val="Times New Roman"/>
        <family val="1"/>
      </rPr>
      <t>Khái niệm tiến hóa và các hình thức chọn lọc</t>
    </r>
  </si>
  <si>
    <r>
      <rPr>
        <b/>
        <sz val="10"/>
        <rFont val="Times New Roman"/>
        <family val="1"/>
      </rPr>
      <t xml:space="preserve">Bài 50: </t>
    </r>
    <r>
      <rPr>
        <sz val="10"/>
        <rFont val="Times New Roman"/>
        <family val="1"/>
      </rPr>
      <t>Cơ chế tiến hóa</t>
    </r>
  </si>
  <si>
    <r>
      <t xml:space="preserve">Bài 51: </t>
    </r>
    <r>
      <rPr>
        <sz val="10"/>
        <rFont val="Times New Roman"/>
        <family val="1"/>
      </rPr>
      <t>Sự phát sinh và phát triển  sự sống trên trái đất</t>
    </r>
    <r>
      <rPr>
        <b/>
        <sz val="10"/>
        <rFont val="Times New Roman"/>
        <family val="1"/>
      </rPr>
      <t>.</t>
    </r>
  </si>
  <si>
    <t>MA TRẬN ĐỀ KIỂM TRA, ĐÁNH GIÁ CUỐI HỌC KÌ II
KHOA HỌC TỰ NHIÊN 9</t>
  </si>
  <si>
    <t>Điện - Điện từ</t>
  </si>
  <si>
    <t>Giới thiệu về chất hữu cơ. Hydrocarbon và nguồn nhiên liệu - Ethylic Alcolhol và Acetic acid - Lipid. Carbohydrate. Protein. Polymer</t>
  </si>
  <si>
    <r>
      <t>A. Ma trận</t>
    </r>
    <r>
      <rPr>
        <sz val="10"/>
        <color theme="1"/>
        <rFont val="Times New Roman"/>
        <family val="1"/>
      </rPr>
      <t xml:space="preserve">
A. Ma trận
- Thời điểm kiểm tra: Kiểm tra cuối  học kì II, khi kết thúc nội dung: 
+) Phân môn Vật lí: Bài 17. Một số dạng năng lượng tái tạo.
+) Phân môn Hoá học: Bài 35. Khai thác nhiên liệu hóa thạch. Nguồn carbon. Chu trình carbon và sự ấm lên toàn cầu.
+) Phân môn Sinh học: Bài 51. Sự phát sinh và phát triển sự sống trên trái đất.
- Thời gian làm bài: 90 phút.
- Hình thức kiểm tra: Kết hợp giữa trắc nghiệm và tự luận (tỉ lệ 50% trắc nghiệm, 50% tự luận).
- Cấu trúc:
+ Mức độ đề: 40% Nhận biết; 30% Thông hiểu; 20% Vận dụng; 10% Vận dụng cao.
+ Phần trắc nghiệm: 5,0 điểm, gồm 20 câu hỏi (ở mức độ Nhận biết: 16 câu, Thông hiểu 4 câu)
+ Phần tự luận:  5,0 điểm (Thông hiểu: 2 điểm;  Vận dụng: 2,0 điểm;  Vận dụng cao: 1 điểm)
+ Nội dung nửa đầu học kì: 25% (2,5 điểm)
+ Nội dung nửa học kì sau: 75% (7,5 điểm)</t>
    </r>
  </si>
  <si>
    <r>
      <t xml:space="preserve">Điểm
</t>
    </r>
    <r>
      <rPr>
        <i/>
        <sz val="10"/>
        <color theme="1"/>
        <rFont val="Times New Roman"/>
        <family val="1"/>
      </rPr>
      <t>(làm tròn)</t>
    </r>
  </si>
  <si>
    <t>Điểm</t>
  </si>
  <si>
    <t>Vật lí</t>
  </si>
  <si>
    <t>Hoá học</t>
  </si>
  <si>
    <t>Sinh học</t>
  </si>
  <si>
    <t>Nửa đầu học kì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</si>
</sst>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wrapText="1"/>
    </xf>
    <xf numFmtId="2" fontId="6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4" fillId="7" borderId="7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vertical="center"/>
    </xf>
    <xf numFmtId="2" fontId="6" fillId="6" borderId="5" xfId="0" applyNumberFormat="1" applyFont="1" applyFill="1" applyBorder="1" applyAlignment="1">
      <alignment vertical="center"/>
    </xf>
    <xf numFmtId="2" fontId="6" fillId="9" borderId="5" xfId="0" applyNumberFormat="1" applyFont="1" applyFill="1" applyBorder="1" applyAlignment="1">
      <alignment vertical="center"/>
    </xf>
    <xf numFmtId="2" fontId="6" fillId="8" borderId="5" xfId="0" applyNumberFormat="1" applyFont="1" applyFill="1" applyBorder="1" applyAlignment="1">
      <alignment vertical="center"/>
    </xf>
    <xf numFmtId="2" fontId="4" fillId="7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2" fontId="6" fillId="6" borderId="5" xfId="0" applyNumberFormat="1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7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6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2" fontId="6" fillId="8" borderId="6" xfId="0" applyNumberFormat="1" applyFont="1" applyFill="1" applyBorder="1" applyAlignment="1">
      <alignment horizontal="center" vertical="center" wrapText="1"/>
    </xf>
    <xf numFmtId="2" fontId="6" fillId="8" borderId="7" xfId="0" applyNumberFormat="1" applyFont="1" applyFill="1" applyBorder="1" applyAlignment="1">
      <alignment horizontal="center" vertical="center" wrapText="1"/>
    </xf>
    <xf numFmtId="2" fontId="6" fillId="9" borderId="6" xfId="0" applyNumberFormat="1" applyFont="1" applyFill="1" applyBorder="1" applyAlignment="1">
      <alignment horizontal="center" vertical="center" wrapText="1"/>
    </xf>
    <xf numFmtId="2" fontId="6" fillId="9" borderId="7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tabSelected="1" zoomScale="115" zoomScaleNormal="115" workbookViewId="0">
      <selection activeCell="M4" sqref="M4"/>
    </sheetView>
  </sheetViews>
  <sheetFormatPr defaultColWidth="9.1640625" defaultRowHeight="13"/>
  <cols>
    <col min="1" max="1" width="8.1640625" style="3" customWidth="1"/>
    <col min="2" max="2" width="20.75" style="3" customWidth="1"/>
    <col min="3" max="3" width="30.83203125" style="3" customWidth="1"/>
    <col min="4" max="4" width="4.75" style="3" customWidth="1"/>
    <col min="5" max="5" width="8.75" style="3" customWidth="1"/>
    <col min="6" max="6" width="5.4140625" style="3" customWidth="1"/>
    <col min="7" max="7" width="5.25" style="3" customWidth="1"/>
    <col min="8" max="8" width="4.83203125" style="3" customWidth="1"/>
    <col min="9" max="9" width="5.4140625" style="3" customWidth="1"/>
    <col min="10" max="10" width="5.75" style="3" customWidth="1"/>
    <col min="11" max="11" width="5.25" style="3" customWidth="1"/>
    <col min="12" max="13" width="7.4140625" style="3" customWidth="1"/>
    <col min="14" max="14" width="6.58203125" style="3" customWidth="1"/>
    <col min="15" max="15" width="6.75" style="3" customWidth="1"/>
    <col min="16" max="16" width="6.75" style="2" customWidth="1"/>
    <col min="17" max="16384" width="9.1640625" style="3"/>
  </cols>
  <sheetData>
    <row r="2" spans="1:19" ht="28.5" customHeight="1">
      <c r="A2" s="54" t="s">
        <v>42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9" ht="183" customHeight="1">
      <c r="A3" s="63" t="s">
        <v>45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"/>
      <c r="S3" s="5"/>
    </row>
    <row r="4" spans="1:19" ht="22.5" customHeight="1"/>
    <row r="5" spans="1:19" ht="18" customHeight="1">
      <c r="A5" s="35" t="s">
        <v>13</v>
      </c>
      <c r="B5" s="35" t="s">
        <v>0</v>
      </c>
      <c r="C5" s="35" t="s">
        <v>16</v>
      </c>
      <c r="D5" s="59" t="s">
        <v>21</v>
      </c>
      <c r="E5" s="57" t="s">
        <v>1</v>
      </c>
      <c r="F5" s="62"/>
      <c r="G5" s="62"/>
      <c r="H5" s="62"/>
      <c r="I5" s="62"/>
      <c r="J5" s="62"/>
      <c r="K5" s="58"/>
      <c r="L5" s="55" t="s">
        <v>2</v>
      </c>
      <c r="M5" s="55"/>
      <c r="N5" s="56" t="s">
        <v>47</v>
      </c>
      <c r="O5" s="35" t="s">
        <v>14</v>
      </c>
      <c r="P5" s="35" t="s">
        <v>46</v>
      </c>
    </row>
    <row r="6" spans="1:19" ht="31.5" customHeight="1">
      <c r="A6" s="36"/>
      <c r="B6" s="36"/>
      <c r="C6" s="36"/>
      <c r="D6" s="60"/>
      <c r="E6" s="6" t="s">
        <v>3</v>
      </c>
      <c r="F6" s="57" t="s">
        <v>4</v>
      </c>
      <c r="G6" s="58"/>
      <c r="H6" s="57" t="s">
        <v>5</v>
      </c>
      <c r="I6" s="58"/>
      <c r="J6" s="57" t="s">
        <v>6</v>
      </c>
      <c r="K6" s="58"/>
      <c r="L6" s="55"/>
      <c r="M6" s="55"/>
      <c r="N6" s="56"/>
      <c r="O6" s="36"/>
      <c r="P6" s="36"/>
    </row>
    <row r="7" spans="1:19" ht="18" customHeight="1">
      <c r="A7" s="37"/>
      <c r="B7" s="37"/>
      <c r="C7" s="37"/>
      <c r="D7" s="61"/>
      <c r="E7" s="7" t="s">
        <v>7</v>
      </c>
      <c r="F7" s="7" t="s">
        <v>7</v>
      </c>
      <c r="G7" s="7" t="s">
        <v>8</v>
      </c>
      <c r="H7" s="7" t="s">
        <v>7</v>
      </c>
      <c r="I7" s="7" t="s">
        <v>8</v>
      </c>
      <c r="J7" s="7" t="s">
        <v>7</v>
      </c>
      <c r="K7" s="7" t="s">
        <v>8</v>
      </c>
      <c r="L7" s="7" t="s">
        <v>7</v>
      </c>
      <c r="M7" s="7" t="s">
        <v>8</v>
      </c>
      <c r="N7" s="56"/>
      <c r="O7" s="37"/>
      <c r="P7" s="37"/>
    </row>
    <row r="8" spans="1:19" ht="18" customHeight="1">
      <c r="A8" s="14" t="s">
        <v>48</v>
      </c>
      <c r="B8" s="14" t="s">
        <v>43</v>
      </c>
      <c r="C8" s="14" t="s">
        <v>51</v>
      </c>
      <c r="D8" s="15">
        <v>8</v>
      </c>
      <c r="E8" s="16">
        <v>3</v>
      </c>
      <c r="F8" s="16"/>
      <c r="G8" s="16"/>
      <c r="H8" s="16"/>
      <c r="I8" s="16"/>
      <c r="J8" s="16"/>
      <c r="K8" s="16"/>
      <c r="L8" s="16"/>
      <c r="M8" s="16"/>
      <c r="N8" s="52">
        <v>2.5</v>
      </c>
      <c r="O8" s="34">
        <f>((D8/($D$8+$D$9+$D$10)*2.5))</f>
        <v>0.64516129032258063</v>
      </c>
      <c r="P8" s="14">
        <v>0.75</v>
      </c>
      <c r="Q8" s="65">
        <v>31</v>
      </c>
    </row>
    <row r="9" spans="1:19" ht="78">
      <c r="A9" s="14" t="s">
        <v>49</v>
      </c>
      <c r="B9" s="14" t="s">
        <v>44</v>
      </c>
      <c r="C9" s="14" t="s">
        <v>51</v>
      </c>
      <c r="D9" s="15">
        <v>16</v>
      </c>
      <c r="E9" s="16">
        <v>5</v>
      </c>
      <c r="F9" s="16"/>
      <c r="G9" s="16"/>
      <c r="H9" s="16"/>
      <c r="I9" s="16"/>
      <c r="J9" s="16"/>
      <c r="K9" s="16"/>
      <c r="L9" s="16"/>
      <c r="M9" s="16"/>
      <c r="N9" s="52"/>
      <c r="O9" s="34">
        <f t="shared" ref="O9:O10" si="0">((D9/($D$8+$D$9+$D$10)*2.5))</f>
        <v>1.2903225806451613</v>
      </c>
      <c r="P9" s="14">
        <v>1.25</v>
      </c>
      <c r="Q9" s="65"/>
    </row>
    <row r="10" spans="1:19" ht="18" customHeight="1">
      <c r="A10" s="14" t="s">
        <v>50</v>
      </c>
      <c r="B10" s="14" t="s">
        <v>15</v>
      </c>
      <c r="C10" s="14" t="s">
        <v>51</v>
      </c>
      <c r="D10" s="15">
        <v>7</v>
      </c>
      <c r="E10" s="16">
        <v>2</v>
      </c>
      <c r="F10" s="16"/>
      <c r="G10" s="16"/>
      <c r="H10" s="16"/>
      <c r="I10" s="16"/>
      <c r="J10" s="16"/>
      <c r="K10" s="16"/>
      <c r="L10" s="16"/>
      <c r="M10" s="16"/>
      <c r="N10" s="52"/>
      <c r="O10" s="34">
        <f t="shared" si="0"/>
        <v>0.56451612903225801</v>
      </c>
      <c r="P10" s="14">
        <v>0.5</v>
      </c>
      <c r="Q10" s="65"/>
    </row>
    <row r="11" spans="1:19">
      <c r="A11" s="53" t="s">
        <v>48</v>
      </c>
      <c r="B11" s="17" t="s">
        <v>22</v>
      </c>
      <c r="C11" s="18" t="s">
        <v>24</v>
      </c>
      <c r="D11" s="19">
        <v>3</v>
      </c>
      <c r="E11" s="12"/>
      <c r="F11" s="12">
        <v>1</v>
      </c>
      <c r="G11" s="12">
        <v>1</v>
      </c>
      <c r="H11" s="12"/>
      <c r="I11" s="20"/>
      <c r="J11" s="12"/>
      <c r="K11" s="20"/>
      <c r="L11" s="12"/>
      <c r="M11" s="12"/>
      <c r="N11" s="47">
        <f>((D11+D12+D13)/D25)*7.5</f>
        <v>1.75</v>
      </c>
      <c r="O11" s="31">
        <f>((D11/($D$11+$D$12+$D$13))*$N$11)</f>
        <v>0.75</v>
      </c>
      <c r="P11" s="31">
        <v>0.75</v>
      </c>
      <c r="Q11" s="69">
        <v>7</v>
      </c>
    </row>
    <row r="12" spans="1:19" ht="26">
      <c r="A12" s="53"/>
      <c r="B12" s="78" t="s">
        <v>23</v>
      </c>
      <c r="C12" s="18" t="s">
        <v>25</v>
      </c>
      <c r="D12" s="19">
        <v>2</v>
      </c>
      <c r="E12" s="12"/>
      <c r="F12" s="12"/>
      <c r="G12" s="12"/>
      <c r="H12" s="12"/>
      <c r="I12" s="19">
        <v>1</v>
      </c>
      <c r="J12" s="12"/>
      <c r="K12" s="20"/>
      <c r="L12" s="12"/>
      <c r="M12" s="12"/>
      <c r="N12" s="47"/>
      <c r="O12" s="31">
        <f t="shared" ref="O12:O13" si="1">((D12/($D$11+$D$12+$D$13))*$N$11)</f>
        <v>0.5</v>
      </c>
      <c r="P12" s="31">
        <v>0.5</v>
      </c>
      <c r="Q12" s="69"/>
    </row>
    <row r="13" spans="1:19">
      <c r="A13" s="53"/>
      <c r="B13" s="78"/>
      <c r="C13" s="18" t="s">
        <v>26</v>
      </c>
      <c r="D13" s="19">
        <v>2</v>
      </c>
      <c r="E13" s="12">
        <v>2</v>
      </c>
      <c r="F13" s="12"/>
      <c r="G13" s="12"/>
      <c r="H13" s="12"/>
      <c r="I13" s="20"/>
      <c r="J13" s="12"/>
      <c r="K13" s="20"/>
      <c r="L13" s="12"/>
      <c r="M13" s="12"/>
      <c r="N13" s="47"/>
      <c r="O13" s="31">
        <f t="shared" si="1"/>
        <v>0.5</v>
      </c>
      <c r="P13" s="31">
        <v>0.5</v>
      </c>
      <c r="Q13" s="69"/>
    </row>
    <row r="14" spans="1:19" ht="25.5" customHeight="1">
      <c r="A14" s="38" t="s">
        <v>49</v>
      </c>
      <c r="B14" s="40" t="s">
        <v>27</v>
      </c>
      <c r="C14" s="21" t="s">
        <v>28</v>
      </c>
      <c r="D14" s="22">
        <v>2</v>
      </c>
      <c r="E14" s="23"/>
      <c r="F14" s="23"/>
      <c r="G14" s="24"/>
      <c r="H14" s="23"/>
      <c r="I14" s="24">
        <v>1</v>
      </c>
      <c r="J14" s="23"/>
      <c r="K14" s="23"/>
      <c r="L14" s="23"/>
      <c r="M14" s="23"/>
      <c r="N14" s="73">
        <f>((D14+D15+D16+D17+D18+D19)/D25)*7.5</f>
        <v>2.75</v>
      </c>
      <c r="O14" s="30">
        <f>((D14/($D$14+$D$15+$D$16+$D$17+$D$18+$D$19))*$N$14)</f>
        <v>0.5</v>
      </c>
      <c r="P14" s="33">
        <v>0.5</v>
      </c>
      <c r="Q14" s="66">
        <v>11</v>
      </c>
    </row>
    <row r="15" spans="1:19">
      <c r="A15" s="38"/>
      <c r="B15" s="41"/>
      <c r="C15" s="21" t="s">
        <v>29</v>
      </c>
      <c r="D15" s="22">
        <v>2</v>
      </c>
      <c r="E15" s="23"/>
      <c r="F15" s="23"/>
      <c r="G15" s="24">
        <v>1</v>
      </c>
      <c r="H15" s="23"/>
      <c r="I15" s="24"/>
      <c r="J15" s="23"/>
      <c r="K15" s="23"/>
      <c r="L15" s="23"/>
      <c r="M15" s="23"/>
      <c r="N15" s="73"/>
      <c r="O15" s="30">
        <f t="shared" ref="O15:O19" si="2">((D15/($D$14+$D$15+$D$16+$D$17+$D$18+$D$19))*$N$14)</f>
        <v>0.5</v>
      </c>
      <c r="P15" s="33">
        <v>0.5</v>
      </c>
      <c r="Q15" s="66"/>
    </row>
    <row r="16" spans="1:19" ht="18" customHeight="1">
      <c r="A16" s="38"/>
      <c r="B16" s="42"/>
      <c r="C16" s="21" t="s">
        <v>30</v>
      </c>
      <c r="D16" s="22">
        <v>2</v>
      </c>
      <c r="E16" s="23"/>
      <c r="F16" s="23"/>
      <c r="G16" s="24"/>
      <c r="H16" s="23"/>
      <c r="I16" s="24"/>
      <c r="J16" s="23"/>
      <c r="K16" s="23">
        <v>1</v>
      </c>
      <c r="L16" s="23"/>
      <c r="M16" s="23"/>
      <c r="N16" s="73"/>
      <c r="O16" s="30">
        <f t="shared" si="2"/>
        <v>0.5</v>
      </c>
      <c r="P16" s="33">
        <v>0.5</v>
      </c>
      <c r="Q16" s="66"/>
    </row>
    <row r="17" spans="1:17" ht="26">
      <c r="A17" s="38"/>
      <c r="B17" s="40" t="s">
        <v>31</v>
      </c>
      <c r="C17" s="21" t="s">
        <v>32</v>
      </c>
      <c r="D17" s="22">
        <v>1</v>
      </c>
      <c r="E17" s="23">
        <v>1</v>
      </c>
      <c r="F17" s="23"/>
      <c r="G17" s="24"/>
      <c r="H17" s="23"/>
      <c r="I17" s="24"/>
      <c r="J17" s="23"/>
      <c r="K17" s="23"/>
      <c r="L17" s="23"/>
      <c r="M17" s="23"/>
      <c r="N17" s="73"/>
      <c r="O17" s="30">
        <f t="shared" si="2"/>
        <v>0.25</v>
      </c>
      <c r="P17" s="33">
        <v>0.25</v>
      </c>
      <c r="Q17" s="66"/>
    </row>
    <row r="18" spans="1:17" ht="26">
      <c r="A18" s="38"/>
      <c r="B18" s="41"/>
      <c r="C18" s="21" t="s">
        <v>33</v>
      </c>
      <c r="D18" s="22">
        <v>2</v>
      </c>
      <c r="E18" s="23"/>
      <c r="F18" s="23"/>
      <c r="G18" s="24"/>
      <c r="H18" s="23"/>
      <c r="I18" s="24">
        <v>1</v>
      </c>
      <c r="J18" s="23"/>
      <c r="K18" s="23"/>
      <c r="L18" s="23"/>
      <c r="M18" s="23"/>
      <c r="N18" s="73"/>
      <c r="O18" s="30">
        <f t="shared" si="2"/>
        <v>0.5</v>
      </c>
      <c r="P18" s="33">
        <v>0.5</v>
      </c>
      <c r="Q18" s="66"/>
    </row>
    <row r="19" spans="1:17" ht="39">
      <c r="A19" s="39"/>
      <c r="B19" s="42"/>
      <c r="C19" s="21" t="s">
        <v>34</v>
      </c>
      <c r="D19" s="22">
        <v>2</v>
      </c>
      <c r="E19" s="23"/>
      <c r="F19" s="23"/>
      <c r="G19" s="24">
        <v>1</v>
      </c>
      <c r="H19" s="23"/>
      <c r="I19" s="24"/>
      <c r="J19" s="23"/>
      <c r="K19" s="23"/>
      <c r="L19" s="23"/>
      <c r="M19" s="23"/>
      <c r="N19" s="74"/>
      <c r="O19" s="30">
        <f t="shared" si="2"/>
        <v>0.5</v>
      </c>
      <c r="P19" s="33">
        <v>0.5</v>
      </c>
      <c r="Q19" s="66"/>
    </row>
    <row r="20" spans="1:17" ht="18" customHeight="1">
      <c r="A20" s="48" t="s">
        <v>50</v>
      </c>
      <c r="B20" s="49" t="s">
        <v>35</v>
      </c>
      <c r="C20" s="25" t="s">
        <v>36</v>
      </c>
      <c r="D20" s="26">
        <v>3</v>
      </c>
      <c r="E20" s="26">
        <v>1</v>
      </c>
      <c r="F20" s="26"/>
      <c r="G20" s="27"/>
      <c r="H20" s="26"/>
      <c r="I20" s="26">
        <v>1</v>
      </c>
      <c r="J20" s="26"/>
      <c r="K20" s="27"/>
      <c r="L20" s="26"/>
      <c r="M20" s="26"/>
      <c r="N20" s="75">
        <f>((D20+D21+D22+D23+D24)/D25)*7.5</f>
        <v>3</v>
      </c>
      <c r="O20" s="32">
        <f>((D20/($D$20+$D$21+$D$22+$D$23+$D$24))*$N$20)</f>
        <v>0.75</v>
      </c>
      <c r="P20" s="32">
        <v>0.75</v>
      </c>
      <c r="Q20" s="67">
        <v>12</v>
      </c>
    </row>
    <row r="21" spans="1:17" ht="26">
      <c r="A21" s="48"/>
      <c r="B21" s="50"/>
      <c r="C21" s="28" t="s">
        <v>37</v>
      </c>
      <c r="D21" s="26">
        <v>2</v>
      </c>
      <c r="E21" s="26"/>
      <c r="F21" s="26"/>
      <c r="G21" s="27"/>
      <c r="H21" s="26"/>
      <c r="I21" s="26"/>
      <c r="J21" s="26"/>
      <c r="K21" s="27">
        <v>1</v>
      </c>
      <c r="L21" s="26"/>
      <c r="M21" s="26"/>
      <c r="N21" s="75"/>
      <c r="O21" s="32">
        <f t="shared" ref="O21:O24" si="3">((D21/($D$20+$D$21+$D$22+$D$23+$D$24))*$N$20)</f>
        <v>0.5</v>
      </c>
      <c r="P21" s="32">
        <v>0.5</v>
      </c>
      <c r="Q21" s="67"/>
    </row>
    <row r="22" spans="1:17" ht="26">
      <c r="A22" s="48"/>
      <c r="B22" s="49" t="s">
        <v>38</v>
      </c>
      <c r="C22" s="28" t="s">
        <v>39</v>
      </c>
      <c r="D22" s="26">
        <v>2</v>
      </c>
      <c r="E22" s="26"/>
      <c r="F22" s="26">
        <v>2</v>
      </c>
      <c r="G22" s="27"/>
      <c r="H22" s="26"/>
      <c r="I22" s="26"/>
      <c r="J22" s="26"/>
      <c r="K22" s="27"/>
      <c r="L22" s="26"/>
      <c r="M22" s="26"/>
      <c r="N22" s="75"/>
      <c r="O22" s="32">
        <f t="shared" si="3"/>
        <v>0.5</v>
      </c>
      <c r="P22" s="32">
        <v>0.5</v>
      </c>
      <c r="Q22" s="67"/>
    </row>
    <row r="23" spans="1:17" ht="18" customHeight="1">
      <c r="A23" s="48"/>
      <c r="B23" s="51"/>
      <c r="C23" s="25" t="s">
        <v>40</v>
      </c>
      <c r="D23" s="29">
        <v>3</v>
      </c>
      <c r="E23" s="26"/>
      <c r="F23" s="26">
        <v>1</v>
      </c>
      <c r="G23" s="27">
        <v>1</v>
      </c>
      <c r="H23" s="26"/>
      <c r="I23" s="26"/>
      <c r="J23" s="26"/>
      <c r="K23" s="27"/>
      <c r="L23" s="26"/>
      <c r="M23" s="26"/>
      <c r="N23" s="75"/>
      <c r="O23" s="32">
        <f t="shared" si="3"/>
        <v>0.75</v>
      </c>
      <c r="P23" s="32">
        <v>0.75</v>
      </c>
      <c r="Q23" s="67"/>
    </row>
    <row r="24" spans="1:17" ht="26">
      <c r="A24" s="48"/>
      <c r="B24" s="50"/>
      <c r="C24" s="28" t="s">
        <v>41</v>
      </c>
      <c r="D24" s="29">
        <v>2</v>
      </c>
      <c r="E24" s="26">
        <v>2</v>
      </c>
      <c r="F24" s="26"/>
      <c r="G24" s="27"/>
      <c r="H24" s="26"/>
      <c r="I24" s="26"/>
      <c r="J24" s="26"/>
      <c r="K24" s="27"/>
      <c r="L24" s="26"/>
      <c r="M24" s="26"/>
      <c r="N24" s="76"/>
      <c r="O24" s="32">
        <f t="shared" si="3"/>
        <v>0.5</v>
      </c>
      <c r="P24" s="32">
        <v>0.5</v>
      </c>
      <c r="Q24" s="67"/>
    </row>
    <row r="25" spans="1:17" s="10" customFormat="1" ht="18.75" customHeight="1">
      <c r="A25" s="44" t="s">
        <v>9</v>
      </c>
      <c r="B25" s="45"/>
      <c r="C25" s="46"/>
      <c r="D25" s="8">
        <f>SUM(D11:D24)</f>
        <v>30</v>
      </c>
      <c r="E25" s="9">
        <f>SUM(E8:E24)</f>
        <v>16</v>
      </c>
      <c r="F25" s="9">
        <f t="shared" ref="F25:M25" si="4">SUM(F8:F24)</f>
        <v>4</v>
      </c>
      <c r="G25" s="9">
        <f t="shared" si="4"/>
        <v>4</v>
      </c>
      <c r="H25" s="9">
        <f t="shared" si="4"/>
        <v>0</v>
      </c>
      <c r="I25" s="9">
        <f t="shared" si="4"/>
        <v>4</v>
      </c>
      <c r="J25" s="9">
        <f t="shared" si="4"/>
        <v>0</v>
      </c>
      <c r="K25" s="9">
        <f t="shared" si="4"/>
        <v>2</v>
      </c>
      <c r="L25" s="9">
        <f t="shared" si="4"/>
        <v>0</v>
      </c>
      <c r="M25" s="9">
        <f t="shared" si="4"/>
        <v>0</v>
      </c>
      <c r="N25" s="71">
        <f>SUM(N8:N24)</f>
        <v>10</v>
      </c>
      <c r="O25" s="71">
        <f>SUM(O8:O24)</f>
        <v>10</v>
      </c>
      <c r="P25" s="71">
        <f>SUM(P8:P24)</f>
        <v>10</v>
      </c>
    </row>
    <row r="26" spans="1:17" ht="18.75" customHeight="1">
      <c r="A26" s="44" t="s">
        <v>10</v>
      </c>
      <c r="B26" s="45"/>
      <c r="C26" s="45"/>
      <c r="D26" s="46"/>
      <c r="E26" s="11">
        <f>E25*0.25</f>
        <v>4</v>
      </c>
      <c r="F26" s="11">
        <f t="shared" ref="F26" si="5">F25*0.25</f>
        <v>1</v>
      </c>
      <c r="G26" s="11">
        <f>G25*0.5</f>
        <v>2</v>
      </c>
      <c r="H26" s="11">
        <f>H25*0.25</f>
        <v>0</v>
      </c>
      <c r="I26" s="11">
        <f>I25*0.5</f>
        <v>2</v>
      </c>
      <c r="J26" s="11">
        <f>J25*0.25</f>
        <v>0</v>
      </c>
      <c r="K26" s="11">
        <f>K25*0.5</f>
        <v>1</v>
      </c>
      <c r="L26" s="77">
        <f>L25+M25</f>
        <v>0</v>
      </c>
      <c r="M26" s="77"/>
      <c r="N26" s="71">
        <f>SUM(N11:N25)</f>
        <v>17.5</v>
      </c>
      <c r="O26" s="71">
        <f>SUM(O11:O25)</f>
        <v>17.5</v>
      </c>
      <c r="P26" s="71">
        <f>SUM(P11:P25)</f>
        <v>17.5</v>
      </c>
    </row>
    <row r="27" spans="1:17" ht="18.75" customHeight="1">
      <c r="A27" s="79" t="s">
        <v>11</v>
      </c>
      <c r="B27" s="80"/>
      <c r="C27" s="80"/>
      <c r="D27" s="81"/>
      <c r="E27" s="1" t="s">
        <v>17</v>
      </c>
      <c r="F27" s="43" t="s">
        <v>18</v>
      </c>
      <c r="G27" s="43"/>
      <c r="H27" s="43" t="s">
        <v>19</v>
      </c>
      <c r="I27" s="43"/>
      <c r="J27" s="43" t="s">
        <v>20</v>
      </c>
      <c r="K27" s="43"/>
      <c r="L27" s="77"/>
      <c r="M27" s="77"/>
      <c r="N27" s="72">
        <f t="shared" ref="N27:P27" si="6">SUM(N11:N26)</f>
        <v>35</v>
      </c>
      <c r="O27" s="72">
        <f t="shared" si="6"/>
        <v>35</v>
      </c>
      <c r="P27" s="72">
        <f t="shared" si="6"/>
        <v>35</v>
      </c>
    </row>
    <row r="29" spans="1:17">
      <c r="B29" s="68" t="s">
        <v>12</v>
      </c>
      <c r="C29" s="68"/>
      <c r="E29" s="13">
        <v>16</v>
      </c>
      <c r="F29" s="70">
        <v>4</v>
      </c>
      <c r="G29" s="70"/>
    </row>
  </sheetData>
  <mergeCells count="42">
    <mergeCell ref="Q8:Q10"/>
    <mergeCell ref="Q14:Q19"/>
    <mergeCell ref="Q20:Q24"/>
    <mergeCell ref="B29:C29"/>
    <mergeCell ref="Q11:Q13"/>
    <mergeCell ref="F29:G29"/>
    <mergeCell ref="N25:N27"/>
    <mergeCell ref="J27:K27"/>
    <mergeCell ref="O25:O27"/>
    <mergeCell ref="P25:P27"/>
    <mergeCell ref="N14:N19"/>
    <mergeCell ref="N20:N24"/>
    <mergeCell ref="L26:M27"/>
    <mergeCell ref="B12:B13"/>
    <mergeCell ref="A27:D27"/>
    <mergeCell ref="A26:D26"/>
    <mergeCell ref="A2:O2"/>
    <mergeCell ref="O5:O7"/>
    <mergeCell ref="L5:M6"/>
    <mergeCell ref="N5:N7"/>
    <mergeCell ref="F6:G6"/>
    <mergeCell ref="H6:I6"/>
    <mergeCell ref="J6:K6"/>
    <mergeCell ref="A5:A7"/>
    <mergeCell ref="B5:B7"/>
    <mergeCell ref="D5:D7"/>
    <mergeCell ref="E5:K5"/>
    <mergeCell ref="C5:C7"/>
    <mergeCell ref="A3:N3"/>
    <mergeCell ref="P5:P7"/>
    <mergeCell ref="A14:A19"/>
    <mergeCell ref="B14:B16"/>
    <mergeCell ref="B17:B19"/>
    <mergeCell ref="F27:G27"/>
    <mergeCell ref="H27:I27"/>
    <mergeCell ref="A25:C25"/>
    <mergeCell ref="N11:N13"/>
    <mergeCell ref="A20:A24"/>
    <mergeCell ref="B20:B21"/>
    <mergeCell ref="B22:B24"/>
    <mergeCell ref="N8:N10"/>
    <mergeCell ref="A11:A13"/>
  </mergeCells>
  <printOptions horizontalCentered="1"/>
  <pageMargins left="0.13" right="0.25" top="0.5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Cuối HK2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VnTeach.Com</dc:creator>
  <cp:keywords>VnTeach.Com</cp:keywords>
  <cp:lastPrinted>2024-08-14T15:27:49Z</cp:lastPrinted>
  <dcterms:created xsi:type="dcterms:W3CDTF">2024-08-07T09:09:01Z</dcterms:created>
  <dcterms:modified xsi:type="dcterms:W3CDTF">2024-08-16T03:07:19Z</dcterms:modified>
</cp:coreProperties>
</file>