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On thi TN THPT\Nam hoc 2022-2023\9. Hoi nghi mon KHXH\"/>
    </mc:Choice>
  </mc:AlternateContent>
  <xr:revisionPtr revIDLastSave="0" documentId="13_ncr:1_{2E60C16B-71C8-434A-AB9D-DD88CF3C4785}" xr6:coauthVersionLast="47" xr6:coauthVersionMax="47" xr10:uidLastSave="{00000000-0000-0000-0000-000000000000}"/>
  <bookViews>
    <workbookView xWindow="-120" yWindow="-120" windowWidth="24240" windowHeight="13140" tabRatio="719" firstSheet="2" activeTab="13" xr2:uid="{FF186881-79C1-4739-8C8D-B0FB1EBBBF2E}"/>
  </bookViews>
  <sheets>
    <sheet name="TB từng môn (2)" sheetId="59" state="hidden" r:id="rId1"/>
    <sheet name="Lịch sử1" sheetId="70" r:id="rId2"/>
    <sheet name="Địa lí" sheetId="71" r:id="rId3"/>
    <sheet name="GDCD" sheetId="72" r:id="rId4"/>
    <sheet name="Dư Sử" sheetId="67" r:id="rId5"/>
    <sheet name="Dư Sử (2)" sheetId="75" r:id="rId6"/>
    <sheet name="Dư Địa" sheetId="68" r:id="rId7"/>
    <sheet name="Dư GD" sheetId="69" r:id="rId8"/>
    <sheet name="Chênh lệch cả nước" sheetId="66" r:id="rId9"/>
    <sheet name="TB từng môn" sheetId="61" r:id="rId10"/>
    <sheet name="Chênh lệch cả nước (2)" sheetId="60" state="hidden" r:id="rId11"/>
    <sheet name="Lịch sử thi thử" sheetId="43" r:id="rId12"/>
    <sheet name="Địa lí thi thử" sheetId="57" r:id="rId13"/>
    <sheet name="GDCD thi thử" sheetId="58" r:id="rId14"/>
    <sheet name="Lịch sử toàn quốc" sheetId="14" r:id="rId15"/>
    <sheet name="Lịch sử toàn quốc 1" sheetId="34" r:id="rId16"/>
    <sheet name="Lịch sử toàn quốc 1 (2)" sheetId="73" state="hidden" r:id="rId17"/>
    <sheet name="Địa lí toàn quốc" sheetId="62" r:id="rId18"/>
    <sheet name="Địa lí toàn quốc 1" sheetId="63" r:id="rId19"/>
    <sheet name="Địa lí toàn quốc 1 (2)" sheetId="74" r:id="rId20"/>
    <sheet name="GDCD toàn quốc" sheetId="64" r:id="rId21"/>
    <sheet name="GDCD toàn quốc 1" sheetId="65" r:id="rId22"/>
    <sheet name="Xây dựng ngân hàng đề" sheetId="9" r:id="rId23"/>
    <sheet name="So sánh các tỉnh" sheetId="19" state="hidden" r:id="rId24"/>
    <sheet name="So sánh các tỉnh (2)" sheetId="31" state="hidden" r:id="rId25"/>
    <sheet name="Thủ khoa" sheetId="38" r:id="rId26"/>
    <sheet name="Thủ khoa C" sheetId="40" r:id="rId27"/>
  </sheets>
  <externalReferences>
    <externalReference r:id="rId28"/>
    <externalReference r:id="rId29"/>
    <externalReference r:id="rId30"/>
  </externalReferences>
  <definedNames>
    <definedName name="_Fill" hidden="1">#REF!</definedName>
    <definedName name="_xlnm._FilterDatabase" localSheetId="6" hidden="1">'Dư Địa'!$A$3:$K$3</definedName>
    <definedName name="_xlnm._FilterDatabase" localSheetId="7" hidden="1">'Dư GD'!$A$3:$K$3</definedName>
    <definedName name="_xlnm._FilterDatabase" localSheetId="5" hidden="1">'Dư Sử (2)'!$A$3:$K$3</definedName>
    <definedName name="_xlnm._FilterDatabase" localSheetId="12" hidden="1">'Địa lí thi thử'!$A$3:$AX$3</definedName>
    <definedName name="_xlnm._FilterDatabase" localSheetId="13" hidden="1">'GDCD thi thử'!$A$3:$J$3</definedName>
    <definedName name="_xlnm._FilterDatabase" localSheetId="11" hidden="1">'Lịch sử thi thử'!$A$3:$AX$3</definedName>
    <definedName name="_xlnm._FilterDatabase" localSheetId="23" hidden="1">'So sánh các tỉnh'!$A$2:$D$2</definedName>
    <definedName name="_xlnm._FilterDatabase" localSheetId="24" hidden="1">'So sánh các tỉnh (2)'!$A$2:$D$2</definedName>
    <definedName name="_lan2" localSheetId="8">'[1]ds¸ch 2001'!#REF!</definedName>
    <definedName name="_lan2" localSheetId="6">'[1]ds¸ch 2001'!#REF!</definedName>
    <definedName name="_lan2" localSheetId="7">'[1]ds¸ch 2001'!#REF!</definedName>
    <definedName name="_lan2" localSheetId="4">'[1]ds¸ch 2001'!#REF!</definedName>
    <definedName name="_lan2" localSheetId="5">'[1]ds¸ch 2001'!#REF!</definedName>
    <definedName name="_lan2" localSheetId="2">'[1]ds¸ch 2001'!#REF!</definedName>
    <definedName name="_lan2" localSheetId="3">'[1]ds¸ch 2001'!#REF!</definedName>
    <definedName name="_lan2" localSheetId="1">'[1]ds¸ch 2001'!#REF!</definedName>
    <definedName name="_lan2" localSheetId="9">'[1]ds¸ch 2001'!#REF!</definedName>
    <definedName name="_lan2" localSheetId="22">'[1]ds¸ch 2001'!#REF!</definedName>
    <definedName name="_lan2">'[1]ds¸ch 2001'!#REF!</definedName>
    <definedName name="_lan3" localSheetId="9">'[1]ds¸ch 2001'!#REF!</definedName>
    <definedName name="_lan3" localSheetId="22">'[1]ds¸ch 2001'!#REF!</definedName>
    <definedName name="_lan3">'[1]ds¸ch 2001'!#REF!</definedName>
    <definedName name="DM_MaTruong" localSheetId="22">[2]DanhMuc!#REF!</definedName>
    <definedName name="DM_MaTruong">[2]DanhMuc!#REF!</definedName>
    <definedName name="KQ_Truong" localSheetId="8">#REF!</definedName>
    <definedName name="KQ_Truong" localSheetId="6">#REF!</definedName>
    <definedName name="KQ_Truong" localSheetId="7">#REF!</definedName>
    <definedName name="KQ_Truong" localSheetId="4">#REF!</definedName>
    <definedName name="KQ_Truong" localSheetId="5">#REF!</definedName>
    <definedName name="KQ_Truong" localSheetId="2">#REF!</definedName>
    <definedName name="KQ_Truong" localSheetId="3">#REF!</definedName>
    <definedName name="KQ_Truong" localSheetId="1">#REF!</definedName>
    <definedName name="KQ_Truong" localSheetId="9">#REF!</definedName>
    <definedName name="KQ_Truong" localSheetId="22">#REF!</definedName>
    <definedName name="KQ_Truong">#REF!</definedName>
    <definedName name="L1_Cn" localSheetId="10">[3]!L1_Cn</definedName>
    <definedName name="L1_Cn" localSheetId="6">[3]!L1_Cn</definedName>
    <definedName name="L1_Cn" localSheetId="7">[3]!L1_Cn</definedName>
    <definedName name="L1_Cn" localSheetId="4">[3]!L1_Cn</definedName>
    <definedName name="L1_Cn" localSheetId="5">[3]!L1_Cn</definedName>
    <definedName name="L1_Cn" localSheetId="17">[3]!L1_Cn</definedName>
    <definedName name="L1_Cn" localSheetId="18">[3]!L1_Cn</definedName>
    <definedName name="L1_Cn" localSheetId="19">[3]!L1_Cn</definedName>
    <definedName name="L1_Cn" localSheetId="12">[3]!L1_Cn</definedName>
    <definedName name="L1_Cn" localSheetId="20">[3]!L1_Cn</definedName>
    <definedName name="L1_Cn" localSheetId="21">[3]!L1_Cn</definedName>
    <definedName name="L1_Cn" localSheetId="13">[3]!L1_Cn</definedName>
    <definedName name="L1_Cn" localSheetId="15">[3]!L1_Cn</definedName>
    <definedName name="L1_Cn" localSheetId="16">[3]!L1_Cn</definedName>
    <definedName name="L1_Cn" localSheetId="23">[3]!L1_Cn</definedName>
    <definedName name="L1_Cn" localSheetId="24">[3]!L1_Cn</definedName>
    <definedName name="L1_Cn" localSheetId="0">[3]!L1_Cn</definedName>
    <definedName name="L1_Cn" localSheetId="25">[3]!L1_Cn</definedName>
    <definedName name="L1_Cn" localSheetId="26">[3]!L1_Cn</definedName>
    <definedName name="L1_Cn">[3]!L1_Cn</definedName>
    <definedName name="_xlnm.Print_Area" localSheetId="2">'Địa lí'!$A$1:$K$54</definedName>
    <definedName name="_xlnm.Print_Area" localSheetId="18">'Địa lí toàn quốc 1'!$A$1:$O$18</definedName>
    <definedName name="_xlnm.Print_Area" localSheetId="19">'Địa lí toàn quốc 1 (2)'!$A$1:$O$15</definedName>
    <definedName name="_xlnm.Print_Area" localSheetId="3">GDCD!$A$1:$K$44</definedName>
    <definedName name="_xlnm.Print_Area" localSheetId="21">'GDCD toàn quốc 1'!$A$1:$O$18</definedName>
    <definedName name="_xlnm.Print_Area" localSheetId="15">'Lịch sử toàn quốc 1'!$A$1:$O$18</definedName>
    <definedName name="_xlnm.Print_Area" localSheetId="16">'Lịch sử toàn quốc 1 (2)'!$A$1:$O$13</definedName>
    <definedName name="_xlnm.Print_Area" localSheetId="1">'Lịch sử1'!$A$1:$K$54</definedName>
    <definedName name="_xlnm.Print_Area" localSheetId="23">'So sánh các tỉnh'!$A$1:$D$2</definedName>
    <definedName name="_xlnm.Print_Area" localSheetId="24">'So sánh các tỉnh (2)'!$A$1:$H$77</definedName>
    <definedName name="_xlnm.Print_Titles" localSheetId="8">'Chênh lệch cả nước'!$3:$4</definedName>
    <definedName name="_xlnm.Print_Titles" localSheetId="10">'Chênh lệch cả nước (2)'!$3:$4</definedName>
    <definedName name="_xlnm.Print_Titles" localSheetId="17">'Địa lí toàn quốc'!$A:$B</definedName>
    <definedName name="_xlnm.Print_Titles" localSheetId="18">'Địa lí toàn quốc 1'!$A:$B</definedName>
    <definedName name="_xlnm.Print_Titles" localSheetId="19">'Địa lí toàn quốc 1 (2)'!$A:$B</definedName>
    <definedName name="_xlnm.Print_Titles" localSheetId="20">'GDCD toàn quốc'!$A:$B</definedName>
    <definedName name="_xlnm.Print_Titles" localSheetId="21">'GDCD toàn quốc 1'!$A:$B</definedName>
    <definedName name="_xlnm.Print_Titles" localSheetId="14">'Lịch sử toàn quốc'!$A:$B</definedName>
    <definedName name="_xlnm.Print_Titles" localSheetId="15">'Lịch sử toàn quốc 1'!$A:$B</definedName>
    <definedName name="_xlnm.Print_Titles" localSheetId="16">'Lịch sử toàn quốc 1 (2)'!$A:$B</definedName>
    <definedName name="_xlnm.Print_Titles" localSheetId="24">'So sánh các tỉnh (2)'!$1:$2</definedName>
    <definedName name="_xlnm.Print_Titles" localSheetId="9">'TB từng môn'!$1:$1</definedName>
    <definedName name="_xlnm.Print_Titles" localSheetId="0">'TB từng môn (2)'!$1:$1</definedName>
    <definedName name="phieu_1" localSheetId="8">#REF!</definedName>
    <definedName name="phieu_1" localSheetId="6">#REF!</definedName>
    <definedName name="phieu_1" localSheetId="7">#REF!</definedName>
    <definedName name="phieu_1" localSheetId="4">#REF!</definedName>
    <definedName name="phieu_1" localSheetId="5">#REF!</definedName>
    <definedName name="phieu_1" localSheetId="2">#REF!</definedName>
    <definedName name="phieu_1" localSheetId="3">#REF!</definedName>
    <definedName name="phieu_1" localSheetId="1">#REF!</definedName>
    <definedName name="phieu_1" localSheetId="9">#REF!</definedName>
    <definedName name="phieu_1" localSheetId="22">#REF!</definedName>
    <definedName name="phieu_1">#REF!</definedName>
    <definedName name="phieu_10" localSheetId="9">#REF!</definedName>
    <definedName name="phieu_10">#REF!</definedName>
    <definedName name="phieu_11">#REF!</definedName>
    <definedName name="phieu_12">#REF!</definedName>
    <definedName name="phieu_13">#REF!</definedName>
    <definedName name="phieu_14">#REF!</definedName>
    <definedName name="phieu_15">#REF!</definedName>
    <definedName name="phieu_16">#REF!</definedName>
    <definedName name="phieu_17">#REF!</definedName>
    <definedName name="phieu_18">#REF!</definedName>
    <definedName name="phieu_19">#REF!</definedName>
    <definedName name="phieu_2">#REF!</definedName>
    <definedName name="phieu_20">#REF!</definedName>
    <definedName name="phieu_21">#REF!</definedName>
    <definedName name="phieu_22">#REF!</definedName>
    <definedName name="phieu_23">#REF!</definedName>
    <definedName name="phieu_24">#REF!</definedName>
    <definedName name="phieu_25">#REF!</definedName>
    <definedName name="phieu_26">#REF!</definedName>
    <definedName name="phieu_27">#REF!</definedName>
    <definedName name="phieu_28">#REF!</definedName>
    <definedName name="phieu_29">#REF!</definedName>
    <definedName name="phieu_3">#REF!</definedName>
    <definedName name="phieu_30">#REF!</definedName>
    <definedName name="phieu_31">#REF!</definedName>
    <definedName name="phieu_32">#REF!</definedName>
    <definedName name="phieu_33">#REF!</definedName>
    <definedName name="phieu_34">#REF!</definedName>
    <definedName name="phieu_35">#REF!</definedName>
    <definedName name="phieu_36">#REF!</definedName>
    <definedName name="phieu_37">#REF!</definedName>
    <definedName name="phieu_38">#REF!</definedName>
    <definedName name="phieu_39">#REF!</definedName>
    <definedName name="phieu_4">#REF!</definedName>
    <definedName name="phieu_40">#REF!</definedName>
    <definedName name="phieu_41">#REF!</definedName>
    <definedName name="phieu_42">#REF!</definedName>
    <definedName name="phieu_43">#REF!</definedName>
    <definedName name="phieu_44">#REF!</definedName>
    <definedName name="phieu_45">#REF!</definedName>
    <definedName name="phieu_46">#REF!</definedName>
    <definedName name="phieu_47">#REF!</definedName>
    <definedName name="phieu_48">#REF!</definedName>
    <definedName name="phieu_49">#REF!</definedName>
    <definedName name="phieu_5">#REF!</definedName>
    <definedName name="phieu_50">#REF!</definedName>
    <definedName name="phieu_51">#REF!</definedName>
    <definedName name="phieu_52">#REF!</definedName>
    <definedName name="phieu_53">#REF!</definedName>
    <definedName name="phieu_54">#REF!</definedName>
    <definedName name="phieu_55">#REF!</definedName>
    <definedName name="phieu_56">#REF!</definedName>
    <definedName name="phieu_6">#REF!</definedName>
    <definedName name="phieu_7">#REF!</definedName>
    <definedName name="phieu_8">#REF!</definedName>
    <definedName name="phieu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57" l="1"/>
  <c r="J27" i="57"/>
  <c r="J49" i="57"/>
  <c r="J50" i="57"/>
  <c r="J45" i="57"/>
  <c r="J18" i="57"/>
  <c r="J40" i="57"/>
  <c r="J38" i="57"/>
  <c r="J43" i="57"/>
  <c r="J19" i="57"/>
  <c r="J46" i="57"/>
  <c r="J48" i="57"/>
  <c r="J42" i="57"/>
  <c r="J28" i="57"/>
  <c r="J51" i="57"/>
  <c r="J8" i="57"/>
  <c r="J41" i="57"/>
  <c r="J26" i="57"/>
  <c r="J21" i="57"/>
  <c r="K52" i="75"/>
  <c r="J52" i="75"/>
  <c r="I52" i="75"/>
  <c r="J4" i="75"/>
  <c r="I4" i="75"/>
  <c r="E4" i="75"/>
  <c r="H4" i="75" s="1"/>
  <c r="K4" i="75" s="1"/>
  <c r="J51" i="75"/>
  <c r="I51" i="75"/>
  <c r="H51" i="75"/>
  <c r="K51" i="75" s="1"/>
  <c r="G51" i="75"/>
  <c r="J50" i="75"/>
  <c r="I50" i="75"/>
  <c r="H50" i="75"/>
  <c r="K50" i="75" s="1"/>
  <c r="G50" i="75"/>
  <c r="J49" i="75"/>
  <c r="I49" i="75"/>
  <c r="H49" i="75"/>
  <c r="K49" i="75" s="1"/>
  <c r="G49" i="75"/>
  <c r="J48" i="75"/>
  <c r="I48" i="75"/>
  <c r="H48" i="75"/>
  <c r="K48" i="75" s="1"/>
  <c r="G48" i="75"/>
  <c r="J47" i="75"/>
  <c r="I47" i="75"/>
  <c r="H47" i="75"/>
  <c r="K47" i="75" s="1"/>
  <c r="G47" i="75"/>
  <c r="J46" i="75"/>
  <c r="I46" i="75"/>
  <c r="H46" i="75"/>
  <c r="K46" i="75" s="1"/>
  <c r="G46" i="75"/>
  <c r="J45" i="75"/>
  <c r="I45" i="75"/>
  <c r="H45" i="75"/>
  <c r="K45" i="75" s="1"/>
  <c r="G45" i="75"/>
  <c r="J44" i="75"/>
  <c r="I44" i="75"/>
  <c r="H44" i="75"/>
  <c r="K44" i="75" s="1"/>
  <c r="G44" i="75"/>
  <c r="J43" i="75"/>
  <c r="I43" i="75"/>
  <c r="H43" i="75"/>
  <c r="K43" i="75" s="1"/>
  <c r="G43" i="75"/>
  <c r="J42" i="75"/>
  <c r="I42" i="75"/>
  <c r="H42" i="75"/>
  <c r="K42" i="75" s="1"/>
  <c r="G42" i="75"/>
  <c r="J41" i="75"/>
  <c r="I41" i="75"/>
  <c r="H41" i="75"/>
  <c r="K41" i="75" s="1"/>
  <c r="G41" i="75"/>
  <c r="J40" i="75"/>
  <c r="I40" i="75"/>
  <c r="H40" i="75"/>
  <c r="K40" i="75" s="1"/>
  <c r="G40" i="75"/>
  <c r="J39" i="75"/>
  <c r="I39" i="75"/>
  <c r="H39" i="75"/>
  <c r="K39" i="75" s="1"/>
  <c r="G39" i="75"/>
  <c r="J38" i="75"/>
  <c r="I38" i="75"/>
  <c r="H38" i="75"/>
  <c r="K38" i="75" s="1"/>
  <c r="G38" i="75"/>
  <c r="J37" i="75"/>
  <c r="I37" i="75"/>
  <c r="H37" i="75"/>
  <c r="K37" i="75" s="1"/>
  <c r="G37" i="75"/>
  <c r="J36" i="75"/>
  <c r="I36" i="75"/>
  <c r="H36" i="75"/>
  <c r="K36" i="75" s="1"/>
  <c r="G36" i="75"/>
  <c r="J35" i="75"/>
  <c r="I35" i="75"/>
  <c r="H35" i="75"/>
  <c r="K35" i="75" s="1"/>
  <c r="G35" i="75"/>
  <c r="J34" i="75"/>
  <c r="I34" i="75"/>
  <c r="H34" i="75"/>
  <c r="K34" i="75" s="1"/>
  <c r="G34" i="75"/>
  <c r="J33" i="75"/>
  <c r="I33" i="75"/>
  <c r="H33" i="75"/>
  <c r="K33" i="75" s="1"/>
  <c r="G33" i="75"/>
  <c r="J32" i="75"/>
  <c r="I32" i="75"/>
  <c r="H32" i="75"/>
  <c r="K32" i="75" s="1"/>
  <c r="G32" i="75"/>
  <c r="J31" i="75"/>
  <c r="I31" i="75"/>
  <c r="H31" i="75"/>
  <c r="K31" i="75" s="1"/>
  <c r="G31" i="75"/>
  <c r="J30" i="75"/>
  <c r="I30" i="75"/>
  <c r="H30" i="75"/>
  <c r="K30" i="75" s="1"/>
  <c r="G30" i="75"/>
  <c r="J29" i="75"/>
  <c r="I29" i="75"/>
  <c r="H29" i="75"/>
  <c r="K29" i="75" s="1"/>
  <c r="G29" i="75"/>
  <c r="J28" i="75"/>
  <c r="I28" i="75"/>
  <c r="H28" i="75"/>
  <c r="K28" i="75" s="1"/>
  <c r="G28" i="75"/>
  <c r="J27" i="75"/>
  <c r="I27" i="75"/>
  <c r="H27" i="75"/>
  <c r="K27" i="75" s="1"/>
  <c r="G27" i="75"/>
  <c r="J26" i="75"/>
  <c r="I26" i="75"/>
  <c r="H26" i="75"/>
  <c r="K26" i="75" s="1"/>
  <c r="G26" i="75"/>
  <c r="J25" i="75"/>
  <c r="I25" i="75"/>
  <c r="H25" i="75"/>
  <c r="K25" i="75" s="1"/>
  <c r="G25" i="75"/>
  <c r="J24" i="75"/>
  <c r="I24" i="75"/>
  <c r="H24" i="75"/>
  <c r="K24" i="75" s="1"/>
  <c r="G24" i="75"/>
  <c r="J23" i="75"/>
  <c r="I23" i="75"/>
  <c r="H23" i="75"/>
  <c r="K23" i="75" s="1"/>
  <c r="G23" i="75"/>
  <c r="J22" i="75"/>
  <c r="I22" i="75"/>
  <c r="H22" i="75"/>
  <c r="K22" i="75" s="1"/>
  <c r="G22" i="75"/>
  <c r="J21" i="75"/>
  <c r="I21" i="75"/>
  <c r="H21" i="75"/>
  <c r="K21" i="75" s="1"/>
  <c r="G21" i="75"/>
  <c r="J20" i="75"/>
  <c r="I20" i="75"/>
  <c r="H20" i="75"/>
  <c r="K20" i="75" s="1"/>
  <c r="G20" i="75"/>
  <c r="J19" i="75"/>
  <c r="I19" i="75"/>
  <c r="H19" i="75"/>
  <c r="K19" i="75" s="1"/>
  <c r="G19" i="75"/>
  <c r="J18" i="75"/>
  <c r="I18" i="75"/>
  <c r="H18" i="75"/>
  <c r="K18" i="75" s="1"/>
  <c r="G18" i="75"/>
  <c r="J17" i="75"/>
  <c r="I17" i="75"/>
  <c r="H17" i="75"/>
  <c r="K17" i="75" s="1"/>
  <c r="G17" i="75"/>
  <c r="J16" i="75"/>
  <c r="I16" i="75"/>
  <c r="H16" i="75"/>
  <c r="K16" i="75" s="1"/>
  <c r="G16" i="75"/>
  <c r="J15" i="75"/>
  <c r="I15" i="75"/>
  <c r="H15" i="75"/>
  <c r="K15" i="75" s="1"/>
  <c r="G15" i="75"/>
  <c r="J14" i="75"/>
  <c r="I14" i="75"/>
  <c r="H14" i="75"/>
  <c r="K14" i="75" s="1"/>
  <c r="G14" i="75"/>
  <c r="J13" i="75"/>
  <c r="I13" i="75"/>
  <c r="H13" i="75"/>
  <c r="K13" i="75" s="1"/>
  <c r="G13" i="75"/>
  <c r="K12" i="75"/>
  <c r="J12" i="75"/>
  <c r="I12" i="75"/>
  <c r="H12" i="75"/>
  <c r="G12" i="75"/>
  <c r="J11" i="75"/>
  <c r="I11" i="75"/>
  <c r="H11" i="75"/>
  <c r="K11" i="75" s="1"/>
  <c r="G11" i="75"/>
  <c r="J10" i="75"/>
  <c r="I10" i="75"/>
  <c r="H10" i="75"/>
  <c r="K10" i="75" s="1"/>
  <c r="G10" i="75"/>
  <c r="J9" i="75"/>
  <c r="I9" i="75"/>
  <c r="H9" i="75"/>
  <c r="K9" i="75" s="1"/>
  <c r="G9" i="75"/>
  <c r="J8" i="75"/>
  <c r="I8" i="75"/>
  <c r="H8" i="75"/>
  <c r="K8" i="75" s="1"/>
  <c r="G8" i="75"/>
  <c r="J7" i="75"/>
  <c r="I7" i="75"/>
  <c r="H7" i="75"/>
  <c r="K7" i="75" s="1"/>
  <c r="G7" i="75"/>
  <c r="J6" i="75"/>
  <c r="I6" i="75"/>
  <c r="H6" i="75"/>
  <c r="K6" i="75" s="1"/>
  <c r="G6" i="75"/>
  <c r="J5" i="75"/>
  <c r="I5" i="75"/>
  <c r="H5" i="75"/>
  <c r="K5" i="75" s="1"/>
  <c r="G5" i="75"/>
  <c r="E7" i="65"/>
  <c r="E8" i="65"/>
  <c r="E9" i="65"/>
  <c r="E10" i="65"/>
  <c r="E11" i="65"/>
  <c r="E12" i="65"/>
  <c r="E13" i="65"/>
  <c r="E6" i="65"/>
  <c r="L33" i="74"/>
  <c r="M33" i="74" s="1"/>
  <c r="J33" i="74"/>
  <c r="H33" i="74"/>
  <c r="F33" i="74"/>
  <c r="C33" i="74"/>
  <c r="D33" i="74" s="1"/>
  <c r="H30" i="74"/>
  <c r="C30" i="74"/>
  <c r="F30" i="74" s="1"/>
  <c r="G30" i="74" s="1"/>
  <c r="H29" i="74"/>
  <c r="I29" i="74" s="1"/>
  <c r="J29" i="74" s="1"/>
  <c r="F29" i="74"/>
  <c r="G29" i="74" s="1"/>
  <c r="C29" i="74"/>
  <c r="H28" i="74"/>
  <c r="C28" i="74"/>
  <c r="F28" i="74" s="1"/>
  <c r="G28" i="74" s="1"/>
  <c r="H27" i="74"/>
  <c r="I27" i="74" s="1"/>
  <c r="J27" i="74" s="1"/>
  <c r="C27" i="74"/>
  <c r="F27" i="74" s="1"/>
  <c r="G27" i="74" s="1"/>
  <c r="H26" i="74"/>
  <c r="C26" i="74"/>
  <c r="F26" i="74" s="1"/>
  <c r="G26" i="74" s="1"/>
  <c r="H25" i="74"/>
  <c r="C25" i="74"/>
  <c r="F25" i="74" s="1"/>
  <c r="G25" i="74" s="1"/>
  <c r="H24" i="74"/>
  <c r="I24" i="74" s="1"/>
  <c r="J24" i="74" s="1"/>
  <c r="C24" i="74"/>
  <c r="F24" i="74" s="1"/>
  <c r="G24" i="74" s="1"/>
  <c r="H23" i="74"/>
  <c r="C23" i="74"/>
  <c r="F23" i="74" s="1"/>
  <c r="G23" i="74" s="1"/>
  <c r="H22" i="74"/>
  <c r="C22" i="74"/>
  <c r="F22" i="74" s="1"/>
  <c r="G22" i="74" s="1"/>
  <c r="L21" i="74"/>
  <c r="J21" i="74"/>
  <c r="K21" i="74" s="1"/>
  <c r="H21" i="74"/>
  <c r="F21" i="74"/>
  <c r="C21" i="74"/>
  <c r="M21" i="74" s="1"/>
  <c r="O14" i="74"/>
  <c r="N14" i="74"/>
  <c r="M14" i="74"/>
  <c r="L14" i="74"/>
  <c r="K14" i="74"/>
  <c r="J14" i="74"/>
  <c r="I14" i="74"/>
  <c r="H14" i="74"/>
  <c r="G14" i="74"/>
  <c r="F14" i="74"/>
  <c r="E14" i="74"/>
  <c r="D14" i="74"/>
  <c r="D16" i="74" s="1"/>
  <c r="C14" i="74"/>
  <c r="O13" i="74"/>
  <c r="N13" i="74"/>
  <c r="M13" i="74"/>
  <c r="L13" i="74"/>
  <c r="K13" i="74"/>
  <c r="J13" i="74"/>
  <c r="I13" i="74"/>
  <c r="H13" i="74"/>
  <c r="G13" i="74"/>
  <c r="F13" i="74"/>
  <c r="E13" i="74"/>
  <c r="D13" i="74"/>
  <c r="C13" i="74"/>
  <c r="B13" i="74"/>
  <c r="O12" i="74"/>
  <c r="N12" i="74"/>
  <c r="M12" i="74"/>
  <c r="L12" i="74"/>
  <c r="K12" i="74"/>
  <c r="J12" i="74"/>
  <c r="I12" i="74"/>
  <c r="H12" i="74"/>
  <c r="G12" i="74"/>
  <c r="F12" i="74"/>
  <c r="E12" i="74"/>
  <c r="D12" i="74"/>
  <c r="C12" i="74"/>
  <c r="B12" i="74"/>
  <c r="O11" i="74"/>
  <c r="N11" i="74"/>
  <c r="M11" i="74"/>
  <c r="L11" i="74"/>
  <c r="K11" i="74"/>
  <c r="J11" i="74"/>
  <c r="I11" i="74"/>
  <c r="H11" i="74"/>
  <c r="G11" i="74"/>
  <c r="F11" i="74"/>
  <c r="E11" i="74"/>
  <c r="D11" i="74"/>
  <c r="C11" i="74"/>
  <c r="B11" i="74"/>
  <c r="O10" i="74"/>
  <c r="N10" i="74"/>
  <c r="M10" i="74"/>
  <c r="L10" i="74"/>
  <c r="K10" i="74"/>
  <c r="J10" i="74"/>
  <c r="I10" i="74"/>
  <c r="H10" i="74"/>
  <c r="G10" i="74"/>
  <c r="F10" i="74"/>
  <c r="E10" i="74"/>
  <c r="D10" i="74"/>
  <c r="C10" i="74"/>
  <c r="B10" i="74"/>
  <c r="O9" i="74"/>
  <c r="N9" i="74"/>
  <c r="M9" i="74"/>
  <c r="L9" i="74"/>
  <c r="K9" i="74"/>
  <c r="J9" i="74"/>
  <c r="I9" i="74"/>
  <c r="H9" i="74"/>
  <c r="G9" i="74"/>
  <c r="F9" i="74"/>
  <c r="E9" i="74"/>
  <c r="D9" i="74"/>
  <c r="C9" i="74"/>
  <c r="B9" i="74"/>
  <c r="O8" i="74"/>
  <c r="N8" i="74"/>
  <c r="M8" i="74"/>
  <c r="L8" i="74"/>
  <c r="K8" i="74"/>
  <c r="J8" i="74"/>
  <c r="I8" i="74"/>
  <c r="H8" i="74"/>
  <c r="G8" i="74"/>
  <c r="F8" i="74"/>
  <c r="E8" i="74"/>
  <c r="D8" i="74"/>
  <c r="C8" i="74"/>
  <c r="B8" i="74"/>
  <c r="O7" i="74"/>
  <c r="N7" i="74"/>
  <c r="M7" i="74"/>
  <c r="L7" i="74"/>
  <c r="K7" i="74"/>
  <c r="J7" i="74"/>
  <c r="I7" i="74"/>
  <c r="H7" i="74"/>
  <c r="G7" i="74"/>
  <c r="F7" i="74"/>
  <c r="E7" i="74"/>
  <c r="D7" i="74"/>
  <c r="C7" i="74"/>
  <c r="B7" i="74"/>
  <c r="O6" i="74"/>
  <c r="N6" i="74"/>
  <c r="M6" i="74"/>
  <c r="L6" i="74"/>
  <c r="K6" i="74"/>
  <c r="J6" i="74"/>
  <c r="I6" i="74"/>
  <c r="H6" i="74"/>
  <c r="G6" i="74"/>
  <c r="F6" i="74"/>
  <c r="E6" i="74"/>
  <c r="D6" i="74"/>
  <c r="C6" i="74"/>
  <c r="B6" i="74"/>
  <c r="L31" i="73"/>
  <c r="J31" i="73"/>
  <c r="H31" i="73"/>
  <c r="I31" i="73" s="1"/>
  <c r="F31" i="73"/>
  <c r="G31" i="73" s="1"/>
  <c r="C31" i="73"/>
  <c r="M31" i="73" s="1"/>
  <c r="H28" i="73"/>
  <c r="C28" i="73"/>
  <c r="F28" i="73" s="1"/>
  <c r="G28" i="73" s="1"/>
  <c r="H27" i="73"/>
  <c r="I27" i="73" s="1"/>
  <c r="J27" i="73" s="1"/>
  <c r="F27" i="73"/>
  <c r="G27" i="73" s="1"/>
  <c r="C27" i="73"/>
  <c r="H26" i="73"/>
  <c r="I26" i="73" s="1"/>
  <c r="J26" i="73" s="1"/>
  <c r="F26" i="73"/>
  <c r="G26" i="73" s="1"/>
  <c r="C26" i="73"/>
  <c r="H25" i="73"/>
  <c r="C25" i="73"/>
  <c r="F25" i="73" s="1"/>
  <c r="G25" i="73" s="1"/>
  <c r="H24" i="73"/>
  <c r="C24" i="73"/>
  <c r="F24" i="73" s="1"/>
  <c r="G24" i="73" s="1"/>
  <c r="H23" i="73"/>
  <c r="C23" i="73"/>
  <c r="F23" i="73" s="1"/>
  <c r="G23" i="73" s="1"/>
  <c r="H22" i="73"/>
  <c r="C22" i="73"/>
  <c r="F22" i="73" s="1"/>
  <c r="G22" i="73" s="1"/>
  <c r="H21" i="73"/>
  <c r="C21" i="73"/>
  <c r="F21" i="73" s="1"/>
  <c r="G21" i="73" s="1"/>
  <c r="H20" i="73"/>
  <c r="C20" i="73"/>
  <c r="F20" i="73" s="1"/>
  <c r="G20" i="73" s="1"/>
  <c r="L19" i="73"/>
  <c r="J19" i="73"/>
  <c r="H19" i="73"/>
  <c r="F19" i="73"/>
  <c r="C19" i="73"/>
  <c r="M19" i="73" s="1"/>
  <c r="O12" i="73"/>
  <c r="N12" i="73"/>
  <c r="M12" i="73"/>
  <c r="L12" i="73"/>
  <c r="K12" i="73"/>
  <c r="J12" i="73"/>
  <c r="I12" i="73"/>
  <c r="H12" i="73"/>
  <c r="G12" i="73"/>
  <c r="F12" i="73"/>
  <c r="D12" i="73"/>
  <c r="D14" i="73" s="1"/>
  <c r="C12" i="73"/>
  <c r="O11" i="73"/>
  <c r="N11" i="73"/>
  <c r="M11" i="73"/>
  <c r="L11" i="73"/>
  <c r="K11" i="73"/>
  <c r="J11" i="73"/>
  <c r="I11" i="73"/>
  <c r="H11" i="73"/>
  <c r="G11" i="73"/>
  <c r="F11" i="73"/>
  <c r="E11" i="73"/>
  <c r="D11" i="73"/>
  <c r="C11" i="73"/>
  <c r="B11" i="73"/>
  <c r="O10" i="73"/>
  <c r="N10" i="73"/>
  <c r="M10" i="73"/>
  <c r="L10" i="73"/>
  <c r="K10" i="73"/>
  <c r="J10" i="73"/>
  <c r="I10" i="73"/>
  <c r="H10" i="73"/>
  <c r="G10" i="73"/>
  <c r="F10" i="73"/>
  <c r="E10" i="73"/>
  <c r="D10" i="73"/>
  <c r="C10" i="73"/>
  <c r="B10" i="73"/>
  <c r="O9" i="73"/>
  <c r="N9" i="73"/>
  <c r="M9" i="73"/>
  <c r="L9" i="73"/>
  <c r="K9" i="73"/>
  <c r="J9" i="73"/>
  <c r="I9" i="73"/>
  <c r="H9" i="73"/>
  <c r="G9" i="73"/>
  <c r="F9" i="73"/>
  <c r="E9" i="73"/>
  <c r="D9" i="73"/>
  <c r="C9" i="73"/>
  <c r="B9" i="73"/>
  <c r="O8" i="73"/>
  <c r="N8" i="73"/>
  <c r="M8" i="73"/>
  <c r="L8" i="73"/>
  <c r="K8" i="73"/>
  <c r="J8" i="73"/>
  <c r="I8" i="73"/>
  <c r="H8" i="73"/>
  <c r="G8" i="73"/>
  <c r="F8" i="73"/>
  <c r="E8" i="73"/>
  <c r="D8" i="73"/>
  <c r="C8" i="73"/>
  <c r="B8" i="73"/>
  <c r="O7" i="73"/>
  <c r="N7" i="73"/>
  <c r="M7" i="73"/>
  <c r="L7" i="73"/>
  <c r="K7" i="73"/>
  <c r="J7" i="73"/>
  <c r="I7" i="73"/>
  <c r="H7" i="73"/>
  <c r="G7" i="73"/>
  <c r="F7" i="73"/>
  <c r="E7" i="73"/>
  <c r="D7" i="73"/>
  <c r="C7" i="73"/>
  <c r="B7" i="73"/>
  <c r="O6" i="73"/>
  <c r="N6" i="73"/>
  <c r="M6" i="73"/>
  <c r="L6" i="73"/>
  <c r="K6" i="73"/>
  <c r="J6" i="73"/>
  <c r="I6" i="73"/>
  <c r="H6" i="73"/>
  <c r="G6" i="73"/>
  <c r="F6" i="73"/>
  <c r="E6" i="73"/>
  <c r="D6" i="73"/>
  <c r="C6" i="73"/>
  <c r="B6" i="73"/>
  <c r="O5" i="73"/>
  <c r="N5" i="73"/>
  <c r="M5" i="73"/>
  <c r="L5" i="73"/>
  <c r="K5" i="73"/>
  <c r="J5" i="73"/>
  <c r="I5" i="73"/>
  <c r="H5" i="73"/>
  <c r="G5" i="73"/>
  <c r="F5" i="73"/>
  <c r="E5" i="73"/>
  <c r="D5" i="73"/>
  <c r="C5" i="73"/>
  <c r="B5" i="73"/>
  <c r="G4" i="75" l="1"/>
  <c r="I33" i="74"/>
  <c r="K33" i="74"/>
  <c r="G21" i="74"/>
  <c r="I23" i="74"/>
  <c r="J23" i="74" s="1"/>
  <c r="I28" i="74"/>
  <c r="J28" i="74" s="1"/>
  <c r="G33" i="74"/>
  <c r="I26" i="74"/>
  <c r="J26" i="74" s="1"/>
  <c r="I22" i="74"/>
  <c r="J22" i="74" s="1"/>
  <c r="I25" i="74"/>
  <c r="J25" i="74" s="1"/>
  <c r="I30" i="74"/>
  <c r="J30" i="74" s="1"/>
  <c r="I21" i="74"/>
  <c r="I23" i="73"/>
  <c r="J23" i="73" s="1"/>
  <c r="I22" i="73"/>
  <c r="J22" i="73" s="1"/>
  <c r="D31" i="73"/>
  <c r="I21" i="73"/>
  <c r="J21" i="73" s="1"/>
  <c r="I25" i="73"/>
  <c r="J25" i="73" s="1"/>
  <c r="K31" i="73"/>
  <c r="I20" i="73"/>
  <c r="J20" i="73" s="1"/>
  <c r="I24" i="73"/>
  <c r="J24" i="73" s="1"/>
  <c r="I28" i="73"/>
  <c r="J28" i="73" s="1"/>
  <c r="G19" i="73"/>
  <c r="K19" i="73"/>
  <c r="I19" i="73"/>
  <c r="J12" i="58"/>
  <c r="J41" i="58"/>
  <c r="J38" i="58"/>
  <c r="J22" i="58"/>
  <c r="J13" i="58"/>
  <c r="J31" i="58"/>
  <c r="J10" i="58"/>
  <c r="J6" i="58"/>
  <c r="J17" i="58"/>
  <c r="J9" i="58"/>
  <c r="G12" i="58"/>
  <c r="G41" i="58"/>
  <c r="G38" i="58"/>
  <c r="G22" i="58"/>
  <c r="G13" i="58"/>
  <c r="G31" i="58"/>
  <c r="G10" i="58"/>
  <c r="G6" i="58"/>
  <c r="G17" i="58"/>
  <c r="G9" i="58"/>
  <c r="E4" i="58"/>
  <c r="E12" i="58"/>
  <c r="E41" i="58"/>
  <c r="E38" i="58"/>
  <c r="E22" i="58"/>
  <c r="E13" i="58"/>
  <c r="E31" i="58"/>
  <c r="E10" i="58"/>
  <c r="E6" i="58"/>
  <c r="E17" i="58"/>
  <c r="E9" i="58"/>
  <c r="G20" i="57"/>
  <c r="G27" i="57"/>
  <c r="G49" i="57"/>
  <c r="G50" i="57"/>
  <c r="G45" i="57"/>
  <c r="G18" i="57"/>
  <c r="G40" i="57"/>
  <c r="G38" i="57"/>
  <c r="G43" i="57"/>
  <c r="G19" i="57"/>
  <c r="G46" i="57"/>
  <c r="G48" i="57"/>
  <c r="G42" i="57"/>
  <c r="G28" i="57"/>
  <c r="G51" i="57"/>
  <c r="G8" i="57"/>
  <c r="G41" i="57"/>
  <c r="G26" i="57"/>
  <c r="G21" i="57"/>
  <c r="E20" i="57"/>
  <c r="E27" i="57"/>
  <c r="E49" i="57"/>
  <c r="E50" i="57"/>
  <c r="E45" i="57"/>
  <c r="E18" i="57"/>
  <c r="E40" i="57"/>
  <c r="E38" i="57"/>
  <c r="E43" i="57"/>
  <c r="E19" i="57"/>
  <c r="E46" i="57"/>
  <c r="E48" i="57"/>
  <c r="E42" i="57"/>
  <c r="E28" i="57"/>
  <c r="E51" i="57"/>
  <c r="E8" i="57"/>
  <c r="E41" i="57"/>
  <c r="E26" i="57"/>
  <c r="E21" i="57"/>
  <c r="J53" i="70"/>
  <c r="J48" i="70"/>
  <c r="J49" i="70"/>
  <c r="J49" i="71"/>
  <c r="J48" i="71"/>
  <c r="J46" i="71"/>
  <c r="K46" i="71" s="1"/>
  <c r="J46" i="70"/>
  <c r="K46" i="70" s="1"/>
  <c r="J38" i="72"/>
  <c r="K38" i="72" s="1"/>
  <c r="J6" i="72"/>
  <c r="K6" i="72" s="1"/>
  <c r="J7" i="72"/>
  <c r="K7" i="72" s="1"/>
  <c r="J8" i="72"/>
  <c r="K8" i="72" s="1"/>
  <c r="J9" i="72"/>
  <c r="K9" i="72" s="1"/>
  <c r="J10" i="72"/>
  <c r="K10" i="72" s="1"/>
  <c r="J11" i="72"/>
  <c r="K11" i="72" s="1"/>
  <c r="J12" i="72"/>
  <c r="K12" i="72" s="1"/>
  <c r="J13" i="72"/>
  <c r="K13" i="72" s="1"/>
  <c r="J14" i="72"/>
  <c r="K14" i="72" s="1"/>
  <c r="J15" i="72"/>
  <c r="K15" i="72" s="1"/>
  <c r="J16" i="72"/>
  <c r="K16" i="72" s="1"/>
  <c r="J17" i="72"/>
  <c r="K17" i="72" s="1"/>
  <c r="J18" i="72"/>
  <c r="K18" i="72" s="1"/>
  <c r="J19" i="72"/>
  <c r="K19" i="72" s="1"/>
  <c r="J20" i="72"/>
  <c r="K20" i="72" s="1"/>
  <c r="J21" i="72"/>
  <c r="K21" i="72" s="1"/>
  <c r="J22" i="72"/>
  <c r="K22" i="72" s="1"/>
  <c r="J23" i="72"/>
  <c r="K23" i="72" s="1"/>
  <c r="J24" i="72"/>
  <c r="K24" i="72" s="1"/>
  <c r="J25" i="72"/>
  <c r="K25" i="72" s="1"/>
  <c r="J26" i="72"/>
  <c r="K26" i="72" s="1"/>
  <c r="J27" i="72"/>
  <c r="K27" i="72" s="1"/>
  <c r="J28" i="72"/>
  <c r="K28" i="72" s="1"/>
  <c r="J29" i="72"/>
  <c r="K29" i="72" s="1"/>
  <c r="J30" i="72"/>
  <c r="K30" i="72" s="1"/>
  <c r="J31" i="72"/>
  <c r="K31" i="72" s="1"/>
  <c r="J32" i="72"/>
  <c r="K32" i="72" s="1"/>
  <c r="J33" i="72"/>
  <c r="K33" i="72" s="1"/>
  <c r="J34" i="72"/>
  <c r="K34" i="72" s="1"/>
  <c r="J35" i="72"/>
  <c r="K35" i="72" s="1"/>
  <c r="J36" i="72"/>
  <c r="K36" i="72" s="1"/>
  <c r="J37" i="72"/>
  <c r="K37" i="72" s="1"/>
  <c r="J40" i="72"/>
  <c r="K40" i="72" s="1"/>
  <c r="J41" i="72"/>
  <c r="K41" i="72" s="1"/>
  <c r="J42" i="72"/>
  <c r="K42" i="72" s="1"/>
  <c r="J43" i="72"/>
  <c r="K43" i="72" s="1"/>
  <c r="J5" i="72"/>
  <c r="K5" i="72" s="1"/>
  <c r="H5" i="72"/>
  <c r="J6" i="71"/>
  <c r="K6" i="71" s="1"/>
  <c r="J7" i="71"/>
  <c r="K7" i="71" s="1"/>
  <c r="J8" i="71"/>
  <c r="K8" i="71" s="1"/>
  <c r="J9" i="71"/>
  <c r="K9" i="71" s="1"/>
  <c r="J10" i="71"/>
  <c r="K10" i="71" s="1"/>
  <c r="J11" i="71"/>
  <c r="K11" i="71" s="1"/>
  <c r="J12" i="71"/>
  <c r="K12" i="71" s="1"/>
  <c r="J13" i="71"/>
  <c r="K13" i="71" s="1"/>
  <c r="J14" i="71"/>
  <c r="K14" i="71" s="1"/>
  <c r="J15" i="71"/>
  <c r="K15" i="71" s="1"/>
  <c r="J16" i="71"/>
  <c r="K16" i="71" s="1"/>
  <c r="J17" i="71"/>
  <c r="K17" i="71" s="1"/>
  <c r="J18" i="71"/>
  <c r="K18" i="71" s="1"/>
  <c r="J19" i="71"/>
  <c r="K19" i="71" s="1"/>
  <c r="J20" i="71"/>
  <c r="K20" i="71" s="1"/>
  <c r="J21" i="71"/>
  <c r="K21" i="71" s="1"/>
  <c r="J22" i="71"/>
  <c r="K22" i="71" s="1"/>
  <c r="J23" i="71"/>
  <c r="K23" i="71" s="1"/>
  <c r="J24" i="71"/>
  <c r="K24" i="71" s="1"/>
  <c r="J25" i="71"/>
  <c r="K25" i="71" s="1"/>
  <c r="J26" i="71"/>
  <c r="K26" i="71" s="1"/>
  <c r="J27" i="71"/>
  <c r="K27" i="71" s="1"/>
  <c r="J28" i="71"/>
  <c r="K28" i="71" s="1"/>
  <c r="J29" i="71"/>
  <c r="K29" i="71" s="1"/>
  <c r="J30" i="71"/>
  <c r="K30" i="71" s="1"/>
  <c r="J31" i="71"/>
  <c r="K31" i="71" s="1"/>
  <c r="J32" i="71"/>
  <c r="K32" i="71" s="1"/>
  <c r="J33" i="71"/>
  <c r="K33" i="71" s="1"/>
  <c r="J34" i="71"/>
  <c r="K34" i="71" s="1"/>
  <c r="J35" i="71"/>
  <c r="K35" i="71" s="1"/>
  <c r="J36" i="71"/>
  <c r="K36" i="71" s="1"/>
  <c r="J37" i="71"/>
  <c r="K37" i="71" s="1"/>
  <c r="J38" i="71"/>
  <c r="K38" i="71" s="1"/>
  <c r="J39" i="71"/>
  <c r="K39" i="71" s="1"/>
  <c r="J40" i="71"/>
  <c r="K40" i="71" s="1"/>
  <c r="J41" i="71"/>
  <c r="K41" i="71" s="1"/>
  <c r="J42" i="71"/>
  <c r="K42" i="71" s="1"/>
  <c r="J43" i="71"/>
  <c r="K43" i="71" s="1"/>
  <c r="J44" i="71"/>
  <c r="K44" i="71" s="1"/>
  <c r="J45" i="71"/>
  <c r="K45" i="71" s="1"/>
  <c r="J50" i="71"/>
  <c r="J51" i="71"/>
  <c r="J52" i="71"/>
  <c r="K52" i="71" s="1"/>
  <c r="J53" i="71"/>
  <c r="K53" i="71" s="1"/>
  <c r="J5" i="71"/>
  <c r="K5" i="71" s="1"/>
  <c r="H5" i="71"/>
  <c r="J6" i="70"/>
  <c r="K6" i="70" s="1"/>
  <c r="J7" i="70"/>
  <c r="K7" i="70" s="1"/>
  <c r="J8" i="70"/>
  <c r="K8" i="70" s="1"/>
  <c r="J9" i="70"/>
  <c r="K9" i="70" s="1"/>
  <c r="J10" i="70"/>
  <c r="K10" i="70" s="1"/>
  <c r="J11" i="70"/>
  <c r="K11" i="70" s="1"/>
  <c r="J12" i="70"/>
  <c r="K12" i="70" s="1"/>
  <c r="J13" i="70"/>
  <c r="K13" i="70" s="1"/>
  <c r="J14" i="70"/>
  <c r="K14" i="70" s="1"/>
  <c r="J15" i="70"/>
  <c r="K15" i="70" s="1"/>
  <c r="J16" i="70"/>
  <c r="K16" i="70" s="1"/>
  <c r="J17" i="70"/>
  <c r="K17" i="70" s="1"/>
  <c r="J18" i="70"/>
  <c r="K18" i="70" s="1"/>
  <c r="J19" i="70"/>
  <c r="K19" i="70" s="1"/>
  <c r="J20" i="70"/>
  <c r="K20" i="70" s="1"/>
  <c r="J21" i="70"/>
  <c r="K21" i="70" s="1"/>
  <c r="J22" i="70"/>
  <c r="K22" i="70" s="1"/>
  <c r="J23" i="70"/>
  <c r="K23" i="70" s="1"/>
  <c r="J24" i="70"/>
  <c r="K24" i="70" s="1"/>
  <c r="J25" i="70"/>
  <c r="K25" i="70" s="1"/>
  <c r="J26" i="70"/>
  <c r="K26" i="70" s="1"/>
  <c r="J27" i="70"/>
  <c r="K27" i="70" s="1"/>
  <c r="J28" i="70"/>
  <c r="K28" i="70" s="1"/>
  <c r="J29" i="70"/>
  <c r="K29" i="70" s="1"/>
  <c r="J30" i="70"/>
  <c r="K30" i="70" s="1"/>
  <c r="J31" i="70"/>
  <c r="K31" i="70" s="1"/>
  <c r="J32" i="70"/>
  <c r="K32" i="70" s="1"/>
  <c r="J33" i="70"/>
  <c r="K33" i="70" s="1"/>
  <c r="J34" i="70"/>
  <c r="K34" i="70" s="1"/>
  <c r="J35" i="70"/>
  <c r="K35" i="70" s="1"/>
  <c r="J36" i="70"/>
  <c r="K36" i="70" s="1"/>
  <c r="J37" i="70"/>
  <c r="K37" i="70" s="1"/>
  <c r="J38" i="70"/>
  <c r="K38" i="70" s="1"/>
  <c r="J39" i="70"/>
  <c r="K39" i="70" s="1"/>
  <c r="J40" i="70"/>
  <c r="K40" i="70" s="1"/>
  <c r="J41" i="70"/>
  <c r="K41" i="70" s="1"/>
  <c r="J42" i="70"/>
  <c r="K42" i="70" s="1"/>
  <c r="J43" i="70"/>
  <c r="K43" i="70" s="1"/>
  <c r="J44" i="70"/>
  <c r="K44" i="70" s="1"/>
  <c r="J45" i="70"/>
  <c r="K45" i="70" s="1"/>
  <c r="J50" i="70"/>
  <c r="J51" i="70"/>
  <c r="J52" i="70"/>
  <c r="K52" i="70" s="1"/>
  <c r="K53" i="70"/>
  <c r="J5" i="70"/>
  <c r="K5" i="70" s="1"/>
  <c r="H5" i="70"/>
  <c r="F5" i="70"/>
  <c r="C44" i="72"/>
  <c r="H36" i="72"/>
  <c r="F36" i="72"/>
  <c r="D36" i="72"/>
  <c r="H28" i="72"/>
  <c r="F28" i="72"/>
  <c r="D28" i="72"/>
  <c r="H27" i="72"/>
  <c r="F27" i="72"/>
  <c r="D27" i="72"/>
  <c r="H24" i="72"/>
  <c r="F24" i="72"/>
  <c r="D24" i="72"/>
  <c r="H26" i="72"/>
  <c r="F26" i="72"/>
  <c r="D26" i="72"/>
  <c r="H39" i="72"/>
  <c r="F39" i="72"/>
  <c r="D39" i="72"/>
  <c r="H41" i="72"/>
  <c r="H30" i="72"/>
  <c r="F30" i="72"/>
  <c r="D30" i="72"/>
  <c r="H29" i="72"/>
  <c r="F29" i="72"/>
  <c r="D29" i="72"/>
  <c r="H40" i="72"/>
  <c r="F40" i="72"/>
  <c r="H37" i="72"/>
  <c r="F37" i="72"/>
  <c r="D37" i="72"/>
  <c r="H35" i="72"/>
  <c r="F35" i="72"/>
  <c r="D35" i="72"/>
  <c r="H9" i="72"/>
  <c r="F9" i="72"/>
  <c r="D9" i="72"/>
  <c r="H19" i="72"/>
  <c r="F19" i="72"/>
  <c r="D19" i="72"/>
  <c r="H31" i="72"/>
  <c r="F31" i="72"/>
  <c r="D31" i="72"/>
  <c r="H8" i="72"/>
  <c r="F8" i="72"/>
  <c r="D8" i="72"/>
  <c r="H15" i="72"/>
  <c r="F15" i="72"/>
  <c r="D15" i="72"/>
  <c r="H20" i="72"/>
  <c r="F20" i="72"/>
  <c r="D20" i="72"/>
  <c r="H12" i="72"/>
  <c r="F12" i="72"/>
  <c r="D12" i="72"/>
  <c r="H21" i="72"/>
  <c r="F21" i="72"/>
  <c r="D21" i="72"/>
  <c r="H13" i="72"/>
  <c r="F13" i="72"/>
  <c r="D13" i="72"/>
  <c r="H23" i="72"/>
  <c r="F23" i="72"/>
  <c r="D23" i="72"/>
  <c r="H18" i="72"/>
  <c r="F18" i="72"/>
  <c r="D18" i="72"/>
  <c r="H34" i="72"/>
  <c r="F34" i="72"/>
  <c r="D34" i="72"/>
  <c r="H17" i="72"/>
  <c r="F17" i="72"/>
  <c r="D17" i="72"/>
  <c r="H25" i="72"/>
  <c r="F25" i="72"/>
  <c r="D25" i="72"/>
  <c r="H14" i="72"/>
  <c r="F14" i="72"/>
  <c r="D14" i="72"/>
  <c r="H32" i="72"/>
  <c r="F32" i="72"/>
  <c r="D32" i="72"/>
  <c r="H16" i="72"/>
  <c r="F16" i="72"/>
  <c r="D16" i="72"/>
  <c r="H22" i="72"/>
  <c r="F22" i="72"/>
  <c r="D22" i="72"/>
  <c r="H7" i="72"/>
  <c r="F7" i="72"/>
  <c r="D7" i="72"/>
  <c r="H10" i="72"/>
  <c r="F10" i="72"/>
  <c r="D10" i="72"/>
  <c r="F5" i="72"/>
  <c r="D5" i="72"/>
  <c r="H6" i="72"/>
  <c r="F6" i="72"/>
  <c r="D6" i="72"/>
  <c r="H33" i="72"/>
  <c r="F33" i="72"/>
  <c r="D33" i="72"/>
  <c r="H11" i="72"/>
  <c r="F11" i="72"/>
  <c r="D11" i="72"/>
  <c r="H38" i="72"/>
  <c r="F38" i="72"/>
  <c r="D38" i="72"/>
  <c r="C54" i="71"/>
  <c r="D44" i="71" s="1"/>
  <c r="H44" i="71"/>
  <c r="F44" i="71"/>
  <c r="H24" i="71"/>
  <c r="F24" i="71"/>
  <c r="H47" i="71"/>
  <c r="F47" i="71"/>
  <c r="H49" i="71"/>
  <c r="H27" i="71"/>
  <c r="F27" i="71"/>
  <c r="H42" i="71"/>
  <c r="F42" i="71"/>
  <c r="H53" i="71"/>
  <c r="F53" i="71"/>
  <c r="H38" i="71"/>
  <c r="F38" i="71"/>
  <c r="H26" i="71"/>
  <c r="F26" i="71"/>
  <c r="H48" i="71"/>
  <c r="F48" i="71"/>
  <c r="H36" i="71"/>
  <c r="F36" i="71"/>
  <c r="D36" i="71"/>
  <c r="H35" i="71"/>
  <c r="F35" i="71"/>
  <c r="H40" i="71"/>
  <c r="F40" i="71"/>
  <c r="H29" i="71"/>
  <c r="F29" i="71"/>
  <c r="H52" i="71"/>
  <c r="F52" i="71"/>
  <c r="H28" i="71"/>
  <c r="F28" i="71"/>
  <c r="D28" i="71"/>
  <c r="H37" i="71"/>
  <c r="F37" i="71"/>
  <c r="H43" i="71"/>
  <c r="F43" i="71"/>
  <c r="H30" i="71"/>
  <c r="F30" i="71"/>
  <c r="D30" i="71"/>
  <c r="H31" i="71"/>
  <c r="F31" i="71"/>
  <c r="H45" i="71"/>
  <c r="F45" i="71"/>
  <c r="H41" i="71"/>
  <c r="F41" i="71"/>
  <c r="H18" i="71"/>
  <c r="F18" i="71"/>
  <c r="H12" i="71"/>
  <c r="F12" i="71"/>
  <c r="D12" i="71"/>
  <c r="H8" i="71"/>
  <c r="F8" i="71"/>
  <c r="H20" i="71"/>
  <c r="F20" i="71"/>
  <c r="H16" i="71"/>
  <c r="F16" i="71"/>
  <c r="D16" i="71"/>
  <c r="H10" i="71"/>
  <c r="F10" i="71"/>
  <c r="H39" i="71"/>
  <c r="F39" i="71"/>
  <c r="H11" i="71"/>
  <c r="F11" i="71"/>
  <c r="H32" i="71"/>
  <c r="F32" i="71"/>
  <c r="H9" i="71"/>
  <c r="F9" i="71"/>
  <c r="D9" i="71"/>
  <c r="H15" i="71"/>
  <c r="F15" i="71"/>
  <c r="H25" i="71"/>
  <c r="F25" i="71"/>
  <c r="H13" i="71"/>
  <c r="F13" i="71"/>
  <c r="D13" i="71"/>
  <c r="H21" i="71"/>
  <c r="F21" i="71"/>
  <c r="H17" i="71"/>
  <c r="F17" i="71"/>
  <c r="H34" i="71"/>
  <c r="F34" i="71"/>
  <c r="D34" i="71"/>
  <c r="H7" i="71"/>
  <c r="F7" i="71"/>
  <c r="H22" i="71"/>
  <c r="F22" i="71"/>
  <c r="D22" i="71"/>
  <c r="H14" i="71"/>
  <c r="F14" i="71"/>
  <c r="D14" i="71"/>
  <c r="H23" i="71"/>
  <c r="F23" i="71"/>
  <c r="H19" i="71"/>
  <c r="F19" i="71"/>
  <c r="D19" i="71"/>
  <c r="H6" i="71"/>
  <c r="F6" i="71"/>
  <c r="D6" i="71"/>
  <c r="H46" i="71"/>
  <c r="F46" i="71"/>
  <c r="D46" i="71"/>
  <c r="H33" i="71"/>
  <c r="F33" i="71"/>
  <c r="D33" i="71"/>
  <c r="F5" i="71"/>
  <c r="D5" i="71"/>
  <c r="C54" i="70"/>
  <c r="H53" i="70"/>
  <c r="F53" i="70"/>
  <c r="D53" i="70"/>
  <c r="H44" i="70"/>
  <c r="F44" i="70"/>
  <c r="D44" i="70"/>
  <c r="H24" i="70"/>
  <c r="F24" i="70"/>
  <c r="D24" i="70"/>
  <c r="H42" i="70"/>
  <c r="F42" i="70"/>
  <c r="D42" i="70"/>
  <c r="H38" i="70"/>
  <c r="F38" i="70"/>
  <c r="D38" i="70"/>
  <c r="H47" i="70"/>
  <c r="F47" i="70"/>
  <c r="D47" i="70"/>
  <c r="H43" i="70"/>
  <c r="F43" i="70"/>
  <c r="D43" i="70"/>
  <c r="H36" i="70"/>
  <c r="F36" i="70"/>
  <c r="D36" i="70"/>
  <c r="H27" i="70"/>
  <c r="F27" i="70"/>
  <c r="D27" i="70"/>
  <c r="H37" i="70"/>
  <c r="F37" i="70"/>
  <c r="D37" i="70"/>
  <c r="H52" i="70"/>
  <c r="F52" i="70"/>
  <c r="D52" i="70"/>
  <c r="H48" i="70"/>
  <c r="F48" i="70"/>
  <c r="H28" i="70"/>
  <c r="F28" i="70"/>
  <c r="D28" i="70"/>
  <c r="H30" i="70"/>
  <c r="F30" i="70"/>
  <c r="D30" i="70"/>
  <c r="H41" i="70"/>
  <c r="F41" i="70"/>
  <c r="D41" i="70"/>
  <c r="H31" i="70"/>
  <c r="F31" i="70"/>
  <c r="D31" i="70"/>
  <c r="H35" i="70"/>
  <c r="F35" i="70"/>
  <c r="D35" i="70"/>
  <c r="H26" i="70"/>
  <c r="F26" i="70"/>
  <c r="D26" i="70"/>
  <c r="H45" i="70"/>
  <c r="F45" i="70"/>
  <c r="D45" i="70"/>
  <c r="H29" i="70"/>
  <c r="F29" i="70"/>
  <c r="D29" i="70"/>
  <c r="H10" i="70"/>
  <c r="F10" i="70"/>
  <c r="D10" i="70"/>
  <c r="H13" i="70"/>
  <c r="F13" i="70"/>
  <c r="D13" i="70"/>
  <c r="H49" i="70"/>
  <c r="H40" i="70"/>
  <c r="F40" i="70"/>
  <c r="D40" i="70"/>
  <c r="H15" i="70"/>
  <c r="F15" i="70"/>
  <c r="D15" i="70"/>
  <c r="H39" i="70"/>
  <c r="F39" i="70"/>
  <c r="D39" i="70"/>
  <c r="H20" i="70"/>
  <c r="F20" i="70"/>
  <c r="D20" i="70"/>
  <c r="H19" i="70"/>
  <c r="F19" i="70"/>
  <c r="D19" i="70"/>
  <c r="H11" i="70"/>
  <c r="F11" i="70"/>
  <c r="D11" i="70"/>
  <c r="H32" i="70"/>
  <c r="F32" i="70"/>
  <c r="D32" i="70"/>
  <c r="H9" i="70"/>
  <c r="F9" i="70"/>
  <c r="D9" i="70"/>
  <c r="H21" i="70"/>
  <c r="F21" i="70"/>
  <c r="D21" i="70"/>
  <c r="H18" i="70"/>
  <c r="F18" i="70"/>
  <c r="D18" i="70"/>
  <c r="H12" i="70"/>
  <c r="F12" i="70"/>
  <c r="D12" i="70"/>
  <c r="H7" i="70"/>
  <c r="F7" i="70"/>
  <c r="D7" i="70"/>
  <c r="H17" i="70"/>
  <c r="F17" i="70"/>
  <c r="D17" i="70"/>
  <c r="H16" i="70"/>
  <c r="F16" i="70"/>
  <c r="D16" i="70"/>
  <c r="H8" i="70"/>
  <c r="F8" i="70"/>
  <c r="D8" i="70"/>
  <c r="H25" i="70"/>
  <c r="F25" i="70"/>
  <c r="D25" i="70"/>
  <c r="H22" i="70"/>
  <c r="F22" i="70"/>
  <c r="D22" i="70"/>
  <c r="H34" i="70"/>
  <c r="F34" i="70"/>
  <c r="D34" i="70"/>
  <c r="H6" i="70"/>
  <c r="F6" i="70"/>
  <c r="D6" i="70"/>
  <c r="H14" i="70"/>
  <c r="F14" i="70"/>
  <c r="D14" i="70"/>
  <c r="H33" i="70"/>
  <c r="F33" i="70"/>
  <c r="D33" i="70"/>
  <c r="H23" i="70"/>
  <c r="F23" i="70"/>
  <c r="D23" i="70"/>
  <c r="H46" i="70"/>
  <c r="F46" i="70"/>
  <c r="D46" i="70"/>
  <c r="D5" i="70"/>
  <c r="K52" i="69"/>
  <c r="J52" i="69"/>
  <c r="I52" i="69"/>
  <c r="K51" i="69"/>
  <c r="J51" i="69"/>
  <c r="I51" i="69"/>
  <c r="K50" i="69"/>
  <c r="J50" i="69"/>
  <c r="I50" i="69"/>
  <c r="K49" i="69"/>
  <c r="J49" i="69"/>
  <c r="I49" i="69"/>
  <c r="K48" i="69"/>
  <c r="J48" i="69"/>
  <c r="I48" i="69"/>
  <c r="K47" i="69"/>
  <c r="J47" i="69"/>
  <c r="I47" i="69"/>
  <c r="K46" i="69"/>
  <c r="J46" i="69"/>
  <c r="I46" i="69"/>
  <c r="K45" i="69"/>
  <c r="J45" i="69"/>
  <c r="I45" i="69"/>
  <c r="K44" i="69"/>
  <c r="J44" i="69"/>
  <c r="I44" i="69"/>
  <c r="K43" i="69"/>
  <c r="J43" i="69"/>
  <c r="I43" i="69"/>
  <c r="K42" i="69"/>
  <c r="J42" i="69"/>
  <c r="I42" i="69"/>
  <c r="J41" i="69"/>
  <c r="I41" i="69"/>
  <c r="E41" i="69"/>
  <c r="H41" i="69" s="1"/>
  <c r="K41" i="69" s="1"/>
  <c r="J4" i="69"/>
  <c r="I4" i="69"/>
  <c r="H4" i="69"/>
  <c r="K4" i="69" s="1"/>
  <c r="G4" i="69"/>
  <c r="J5" i="69"/>
  <c r="I5" i="69"/>
  <c r="H5" i="69"/>
  <c r="K5" i="69" s="1"/>
  <c r="G5" i="69"/>
  <c r="J6" i="69"/>
  <c r="I6" i="69"/>
  <c r="H6" i="69"/>
  <c r="K6" i="69" s="1"/>
  <c r="G6" i="69"/>
  <c r="K7" i="69"/>
  <c r="J7" i="69"/>
  <c r="I7" i="69"/>
  <c r="H7" i="69"/>
  <c r="G7" i="69"/>
  <c r="J8" i="69"/>
  <c r="I8" i="69"/>
  <c r="H8" i="69"/>
  <c r="K8" i="69" s="1"/>
  <c r="G8" i="69"/>
  <c r="K9" i="69"/>
  <c r="J9" i="69"/>
  <c r="I9" i="69"/>
  <c r="H9" i="69"/>
  <c r="G9" i="69"/>
  <c r="J10" i="69"/>
  <c r="I10" i="69"/>
  <c r="H10" i="69"/>
  <c r="K10" i="69" s="1"/>
  <c r="G10" i="69"/>
  <c r="J11" i="69"/>
  <c r="I11" i="69"/>
  <c r="H11" i="69"/>
  <c r="K11" i="69" s="1"/>
  <c r="G11" i="69"/>
  <c r="J12" i="69"/>
  <c r="I12" i="69"/>
  <c r="H12" i="69"/>
  <c r="K12" i="69" s="1"/>
  <c r="G12" i="69"/>
  <c r="J13" i="69"/>
  <c r="I13" i="69"/>
  <c r="H13" i="69"/>
  <c r="K13" i="69" s="1"/>
  <c r="G13" i="69"/>
  <c r="J14" i="69"/>
  <c r="I14" i="69"/>
  <c r="H14" i="69"/>
  <c r="K14" i="69" s="1"/>
  <c r="G14" i="69"/>
  <c r="J15" i="69"/>
  <c r="I15" i="69"/>
  <c r="H15" i="69"/>
  <c r="K15" i="69" s="1"/>
  <c r="G15" i="69"/>
  <c r="J16" i="69"/>
  <c r="I16" i="69"/>
  <c r="H16" i="69"/>
  <c r="K16" i="69" s="1"/>
  <c r="G16" i="69"/>
  <c r="J17" i="69"/>
  <c r="I17" i="69"/>
  <c r="H17" i="69"/>
  <c r="K17" i="69" s="1"/>
  <c r="G17" i="69"/>
  <c r="J18" i="69"/>
  <c r="I18" i="69"/>
  <c r="H18" i="69"/>
  <c r="K18" i="69" s="1"/>
  <c r="G18" i="69"/>
  <c r="K19" i="69"/>
  <c r="J19" i="69"/>
  <c r="I19" i="69"/>
  <c r="H19" i="69"/>
  <c r="G19" i="69"/>
  <c r="J20" i="69"/>
  <c r="I20" i="69"/>
  <c r="H20" i="69"/>
  <c r="K20" i="69" s="1"/>
  <c r="G20" i="69"/>
  <c r="J21" i="69"/>
  <c r="I21" i="69"/>
  <c r="H21" i="69"/>
  <c r="K21" i="69" s="1"/>
  <c r="G21" i="69"/>
  <c r="J22" i="69"/>
  <c r="I22" i="69"/>
  <c r="H22" i="69"/>
  <c r="K22" i="69" s="1"/>
  <c r="G22" i="69"/>
  <c r="K23" i="69"/>
  <c r="J23" i="69"/>
  <c r="I23" i="69"/>
  <c r="H23" i="69"/>
  <c r="G23" i="69"/>
  <c r="J24" i="69"/>
  <c r="I24" i="69"/>
  <c r="H24" i="69"/>
  <c r="K24" i="69" s="1"/>
  <c r="G24" i="69"/>
  <c r="J25" i="69"/>
  <c r="I25" i="69"/>
  <c r="H25" i="69"/>
  <c r="K25" i="69" s="1"/>
  <c r="G25" i="69"/>
  <c r="J26" i="69"/>
  <c r="I26" i="69"/>
  <c r="H26" i="69"/>
  <c r="K26" i="69" s="1"/>
  <c r="G26" i="69"/>
  <c r="J27" i="69"/>
  <c r="I27" i="69"/>
  <c r="H27" i="69"/>
  <c r="K27" i="69" s="1"/>
  <c r="G27" i="69"/>
  <c r="K28" i="69"/>
  <c r="J28" i="69"/>
  <c r="I28" i="69"/>
  <c r="H28" i="69"/>
  <c r="G28" i="69"/>
  <c r="J29" i="69"/>
  <c r="I29" i="69"/>
  <c r="H29" i="69"/>
  <c r="K29" i="69" s="1"/>
  <c r="G29" i="69"/>
  <c r="J30" i="69"/>
  <c r="I30" i="69"/>
  <c r="H30" i="69"/>
  <c r="K30" i="69" s="1"/>
  <c r="G30" i="69"/>
  <c r="J31" i="69"/>
  <c r="I31" i="69"/>
  <c r="H31" i="69"/>
  <c r="K31" i="69" s="1"/>
  <c r="G31" i="69"/>
  <c r="J32" i="69"/>
  <c r="I32" i="69"/>
  <c r="H32" i="69"/>
  <c r="K32" i="69" s="1"/>
  <c r="G32" i="69"/>
  <c r="J33" i="69"/>
  <c r="I33" i="69"/>
  <c r="H33" i="69"/>
  <c r="K33" i="69" s="1"/>
  <c r="G33" i="69"/>
  <c r="J34" i="69"/>
  <c r="I34" i="69"/>
  <c r="H34" i="69"/>
  <c r="K34" i="69" s="1"/>
  <c r="G34" i="69"/>
  <c r="J35" i="69"/>
  <c r="I35" i="69"/>
  <c r="H35" i="69"/>
  <c r="K35" i="69" s="1"/>
  <c r="G35" i="69"/>
  <c r="J36" i="69"/>
  <c r="I36" i="69"/>
  <c r="H36" i="69"/>
  <c r="K36" i="69" s="1"/>
  <c r="G36" i="69"/>
  <c r="J37" i="69"/>
  <c r="I37" i="69"/>
  <c r="H37" i="69"/>
  <c r="K37" i="69" s="1"/>
  <c r="G37" i="69"/>
  <c r="J38" i="69"/>
  <c r="I38" i="69"/>
  <c r="H38" i="69"/>
  <c r="K38" i="69" s="1"/>
  <c r="G38" i="69"/>
  <c r="K39" i="69"/>
  <c r="J39" i="69"/>
  <c r="I39" i="69"/>
  <c r="H39" i="69"/>
  <c r="G39" i="69"/>
  <c r="J40" i="69"/>
  <c r="I40" i="69"/>
  <c r="H40" i="69"/>
  <c r="K40" i="69" s="1"/>
  <c r="G40" i="69"/>
  <c r="K52" i="68"/>
  <c r="J52" i="68"/>
  <c r="I52" i="68"/>
  <c r="J51" i="68"/>
  <c r="I51" i="68"/>
  <c r="H51" i="68"/>
  <c r="K51" i="68" s="1"/>
  <c r="E51" i="68"/>
  <c r="G51" i="68" s="1"/>
  <c r="J4" i="68"/>
  <c r="I4" i="68"/>
  <c r="H4" i="68"/>
  <c r="K4" i="68" s="1"/>
  <c r="G4" i="68"/>
  <c r="J5" i="68"/>
  <c r="I5" i="68"/>
  <c r="H5" i="68"/>
  <c r="K5" i="68" s="1"/>
  <c r="G5" i="68"/>
  <c r="J6" i="68"/>
  <c r="I6" i="68"/>
  <c r="H6" i="68"/>
  <c r="K6" i="68" s="1"/>
  <c r="G6" i="68"/>
  <c r="K7" i="68"/>
  <c r="J7" i="68"/>
  <c r="I7" i="68"/>
  <c r="H7" i="68"/>
  <c r="G7" i="68"/>
  <c r="J8" i="68"/>
  <c r="I8" i="68"/>
  <c r="H8" i="68"/>
  <c r="K8" i="68" s="1"/>
  <c r="G8" i="68"/>
  <c r="J9" i="68"/>
  <c r="I9" i="68"/>
  <c r="H9" i="68"/>
  <c r="K9" i="68" s="1"/>
  <c r="G9" i="68"/>
  <c r="K10" i="68"/>
  <c r="J10" i="68"/>
  <c r="I10" i="68"/>
  <c r="H10" i="68"/>
  <c r="G10" i="68"/>
  <c r="J11" i="68"/>
  <c r="I11" i="68"/>
  <c r="H11" i="68"/>
  <c r="K11" i="68" s="1"/>
  <c r="G11" i="68"/>
  <c r="J12" i="68"/>
  <c r="I12" i="68"/>
  <c r="H12" i="68"/>
  <c r="K12" i="68" s="1"/>
  <c r="G12" i="68"/>
  <c r="J13" i="68"/>
  <c r="I13" i="68"/>
  <c r="H13" i="68"/>
  <c r="K13" i="68" s="1"/>
  <c r="G13" i="68"/>
  <c r="J14" i="68"/>
  <c r="I14" i="68"/>
  <c r="H14" i="68"/>
  <c r="K14" i="68" s="1"/>
  <c r="G14" i="68"/>
  <c r="K15" i="68"/>
  <c r="J15" i="68"/>
  <c r="I15" i="68"/>
  <c r="H15" i="68"/>
  <c r="G15" i="68"/>
  <c r="J16" i="68"/>
  <c r="I16" i="68"/>
  <c r="H16" i="68"/>
  <c r="K16" i="68" s="1"/>
  <c r="G16" i="68"/>
  <c r="J17" i="68"/>
  <c r="I17" i="68"/>
  <c r="H17" i="68"/>
  <c r="K17" i="68" s="1"/>
  <c r="G17" i="68"/>
  <c r="K18" i="68"/>
  <c r="J18" i="68"/>
  <c r="I18" i="68"/>
  <c r="H18" i="68"/>
  <c r="G18" i="68"/>
  <c r="J19" i="68"/>
  <c r="I19" i="68"/>
  <c r="H19" i="68"/>
  <c r="K19" i="68" s="1"/>
  <c r="G19" i="68"/>
  <c r="J20" i="68"/>
  <c r="I20" i="68"/>
  <c r="H20" i="68"/>
  <c r="K20" i="68" s="1"/>
  <c r="G20" i="68"/>
  <c r="J21" i="68"/>
  <c r="I21" i="68"/>
  <c r="H21" i="68"/>
  <c r="K21" i="68" s="1"/>
  <c r="G21" i="68"/>
  <c r="J22" i="68"/>
  <c r="I22" i="68"/>
  <c r="H22" i="68"/>
  <c r="K22" i="68" s="1"/>
  <c r="G22" i="68"/>
  <c r="K23" i="68"/>
  <c r="J23" i="68"/>
  <c r="I23" i="68"/>
  <c r="H23" i="68"/>
  <c r="G23" i="68"/>
  <c r="J24" i="68"/>
  <c r="I24" i="68"/>
  <c r="H24" i="68"/>
  <c r="K24" i="68" s="1"/>
  <c r="G24" i="68"/>
  <c r="J25" i="68"/>
  <c r="I25" i="68"/>
  <c r="H25" i="68"/>
  <c r="K25" i="68" s="1"/>
  <c r="G25" i="68"/>
  <c r="K26" i="68"/>
  <c r="J26" i="68"/>
  <c r="I26" i="68"/>
  <c r="H26" i="68"/>
  <c r="G26" i="68"/>
  <c r="J27" i="68"/>
  <c r="I27" i="68"/>
  <c r="H27" i="68"/>
  <c r="K27" i="68" s="1"/>
  <c r="G27" i="68"/>
  <c r="J28" i="68"/>
  <c r="I28" i="68"/>
  <c r="H28" i="68"/>
  <c r="K28" i="68" s="1"/>
  <c r="G28" i="68"/>
  <c r="J29" i="68"/>
  <c r="I29" i="68"/>
  <c r="H29" i="68"/>
  <c r="K29" i="68" s="1"/>
  <c r="G29" i="68"/>
  <c r="J30" i="68"/>
  <c r="I30" i="68"/>
  <c r="H30" i="68"/>
  <c r="K30" i="68" s="1"/>
  <c r="G30" i="68"/>
  <c r="J31" i="68"/>
  <c r="I31" i="68"/>
  <c r="H31" i="68"/>
  <c r="K31" i="68" s="1"/>
  <c r="G31" i="68"/>
  <c r="J32" i="68"/>
  <c r="I32" i="68"/>
  <c r="H32" i="68"/>
  <c r="K32" i="68" s="1"/>
  <c r="G32" i="68"/>
  <c r="K33" i="68"/>
  <c r="J33" i="68"/>
  <c r="I33" i="68"/>
  <c r="H33" i="68"/>
  <c r="G33" i="68"/>
  <c r="J34" i="68"/>
  <c r="I34" i="68"/>
  <c r="H34" i="68"/>
  <c r="K34" i="68" s="1"/>
  <c r="G34" i="68"/>
  <c r="J35" i="68"/>
  <c r="I35" i="68"/>
  <c r="H35" i="68"/>
  <c r="K35" i="68" s="1"/>
  <c r="G35" i="68"/>
  <c r="J36" i="68"/>
  <c r="I36" i="68"/>
  <c r="H36" i="68"/>
  <c r="K36" i="68" s="1"/>
  <c r="G36" i="68"/>
  <c r="J37" i="68"/>
  <c r="I37" i="68"/>
  <c r="H37" i="68"/>
  <c r="K37" i="68" s="1"/>
  <c r="G37" i="68"/>
  <c r="J38" i="68"/>
  <c r="I38" i="68"/>
  <c r="H38" i="68"/>
  <c r="K38" i="68" s="1"/>
  <c r="G38" i="68"/>
  <c r="J39" i="68"/>
  <c r="I39" i="68"/>
  <c r="H39" i="68"/>
  <c r="K39" i="68" s="1"/>
  <c r="G39" i="68"/>
  <c r="J40" i="68"/>
  <c r="I40" i="68"/>
  <c r="H40" i="68"/>
  <c r="K40" i="68" s="1"/>
  <c r="G40" i="68"/>
  <c r="K41" i="68"/>
  <c r="J41" i="68"/>
  <c r="I41" i="68"/>
  <c r="H41" i="68"/>
  <c r="G41" i="68"/>
  <c r="J42" i="68"/>
  <c r="I42" i="68"/>
  <c r="H42" i="68"/>
  <c r="K42" i="68" s="1"/>
  <c r="G42" i="68"/>
  <c r="J43" i="68"/>
  <c r="I43" i="68"/>
  <c r="H43" i="68"/>
  <c r="K43" i="68" s="1"/>
  <c r="G43" i="68"/>
  <c r="J44" i="68"/>
  <c r="I44" i="68"/>
  <c r="H44" i="68"/>
  <c r="K44" i="68" s="1"/>
  <c r="G44" i="68"/>
  <c r="J45" i="68"/>
  <c r="I45" i="68"/>
  <c r="H45" i="68"/>
  <c r="K45" i="68" s="1"/>
  <c r="G45" i="68"/>
  <c r="J46" i="68"/>
  <c r="I46" i="68"/>
  <c r="H46" i="68"/>
  <c r="K46" i="68" s="1"/>
  <c r="G46" i="68"/>
  <c r="J47" i="68"/>
  <c r="I47" i="68"/>
  <c r="H47" i="68"/>
  <c r="K47" i="68" s="1"/>
  <c r="G47" i="68"/>
  <c r="J48" i="68"/>
  <c r="I48" i="68"/>
  <c r="H48" i="68"/>
  <c r="K48" i="68" s="1"/>
  <c r="G48" i="68"/>
  <c r="K49" i="68"/>
  <c r="J49" i="68"/>
  <c r="I49" i="68"/>
  <c r="H49" i="68"/>
  <c r="G49" i="68"/>
  <c r="J50" i="68"/>
  <c r="I50" i="68"/>
  <c r="H50" i="68"/>
  <c r="K50" i="68" s="1"/>
  <c r="G50" i="68"/>
  <c r="K52" i="67"/>
  <c r="J52" i="67"/>
  <c r="I52" i="67"/>
  <c r="J51" i="67"/>
  <c r="I51" i="67"/>
  <c r="H51" i="67"/>
  <c r="K51" i="67" s="1"/>
  <c r="G51" i="67"/>
  <c r="E51" i="67"/>
  <c r="K50" i="67"/>
  <c r="J50" i="67"/>
  <c r="I50" i="67"/>
  <c r="H50" i="67"/>
  <c r="G50" i="67"/>
  <c r="J49" i="67"/>
  <c r="I49" i="67"/>
  <c r="H49" i="67"/>
  <c r="K49" i="67" s="1"/>
  <c r="G49" i="67"/>
  <c r="K48" i="67"/>
  <c r="J48" i="67"/>
  <c r="I48" i="67"/>
  <c r="H48" i="67"/>
  <c r="G48" i="67"/>
  <c r="J47" i="67"/>
  <c r="I47" i="67"/>
  <c r="H47" i="67"/>
  <c r="K47" i="67" s="1"/>
  <c r="G47" i="67"/>
  <c r="J46" i="67"/>
  <c r="I46" i="67"/>
  <c r="H46" i="67"/>
  <c r="K46" i="67" s="1"/>
  <c r="G46" i="67"/>
  <c r="K45" i="67"/>
  <c r="J45" i="67"/>
  <c r="I45" i="67"/>
  <c r="H45" i="67"/>
  <c r="G45" i="67"/>
  <c r="K44" i="67"/>
  <c r="J44" i="67"/>
  <c r="I44" i="67"/>
  <c r="H44" i="67"/>
  <c r="G44" i="67"/>
  <c r="J43" i="67"/>
  <c r="I43" i="67"/>
  <c r="H43" i="67"/>
  <c r="K43" i="67" s="1"/>
  <c r="G43" i="67"/>
  <c r="K42" i="67"/>
  <c r="J42" i="67"/>
  <c r="I42" i="67"/>
  <c r="H42" i="67"/>
  <c r="G42" i="67"/>
  <c r="K41" i="67"/>
  <c r="J41" i="67"/>
  <c r="I41" i="67"/>
  <c r="H41" i="67"/>
  <c r="G41" i="67"/>
  <c r="J40" i="67"/>
  <c r="I40" i="67"/>
  <c r="H40" i="67"/>
  <c r="K40" i="67" s="1"/>
  <c r="G40" i="67"/>
  <c r="J39" i="67"/>
  <c r="I39" i="67"/>
  <c r="H39" i="67"/>
  <c r="K39" i="67" s="1"/>
  <c r="G39" i="67"/>
  <c r="K38" i="67"/>
  <c r="J38" i="67"/>
  <c r="I38" i="67"/>
  <c r="H38" i="67"/>
  <c r="G38" i="67"/>
  <c r="K37" i="67"/>
  <c r="J37" i="67"/>
  <c r="I37" i="67"/>
  <c r="H37" i="67"/>
  <c r="G37" i="67"/>
  <c r="K36" i="67"/>
  <c r="J36" i="67"/>
  <c r="I36" i="67"/>
  <c r="H36" i="67"/>
  <c r="G36" i="67"/>
  <c r="J35" i="67"/>
  <c r="I35" i="67"/>
  <c r="H35" i="67"/>
  <c r="K35" i="67" s="1"/>
  <c r="G35" i="67"/>
  <c r="K34" i="67"/>
  <c r="J34" i="67"/>
  <c r="I34" i="67"/>
  <c r="H34" i="67"/>
  <c r="G34" i="67"/>
  <c r="K33" i="67"/>
  <c r="J33" i="67"/>
  <c r="I33" i="67"/>
  <c r="H33" i="67"/>
  <c r="G33" i="67"/>
  <c r="J32" i="67"/>
  <c r="I32" i="67"/>
  <c r="H32" i="67"/>
  <c r="K32" i="67" s="1"/>
  <c r="G32" i="67"/>
  <c r="J31" i="67"/>
  <c r="I31" i="67"/>
  <c r="H31" i="67"/>
  <c r="K31" i="67" s="1"/>
  <c r="G31" i="67"/>
  <c r="K30" i="67"/>
  <c r="J30" i="67"/>
  <c r="I30" i="67"/>
  <c r="H30" i="67"/>
  <c r="G30" i="67"/>
  <c r="K29" i="67"/>
  <c r="J29" i="67"/>
  <c r="I29" i="67"/>
  <c r="H29" i="67"/>
  <c r="G29" i="67"/>
  <c r="K28" i="67"/>
  <c r="J28" i="67"/>
  <c r="I28" i="67"/>
  <c r="H28" i="67"/>
  <c r="G28" i="67"/>
  <c r="J27" i="67"/>
  <c r="I27" i="67"/>
  <c r="H27" i="67"/>
  <c r="K27" i="67" s="1"/>
  <c r="G27" i="67"/>
  <c r="K26" i="67"/>
  <c r="J26" i="67"/>
  <c r="I26" i="67"/>
  <c r="H26" i="67"/>
  <c r="G26" i="67"/>
  <c r="K25" i="67"/>
  <c r="J25" i="67"/>
  <c r="I25" i="67"/>
  <c r="H25" i="67"/>
  <c r="G25" i="67"/>
  <c r="J24" i="67"/>
  <c r="I24" i="67"/>
  <c r="H24" i="67"/>
  <c r="K24" i="67" s="1"/>
  <c r="G24" i="67"/>
  <c r="J23" i="67"/>
  <c r="I23" i="67"/>
  <c r="H23" i="67"/>
  <c r="K23" i="67" s="1"/>
  <c r="G23" i="67"/>
  <c r="K22" i="67"/>
  <c r="J22" i="67"/>
  <c r="I22" i="67"/>
  <c r="H22" i="67"/>
  <c r="G22" i="67"/>
  <c r="K21" i="67"/>
  <c r="J21" i="67"/>
  <c r="I21" i="67"/>
  <c r="H21" i="67"/>
  <c r="G21" i="67"/>
  <c r="K20" i="67"/>
  <c r="J20" i="67"/>
  <c r="I20" i="67"/>
  <c r="H20" i="67"/>
  <c r="G20" i="67"/>
  <c r="J19" i="67"/>
  <c r="I19" i="67"/>
  <c r="H19" i="67"/>
  <c r="K19" i="67" s="1"/>
  <c r="G19" i="67"/>
  <c r="K18" i="67"/>
  <c r="J18" i="67"/>
  <c r="I18" i="67"/>
  <c r="H18" i="67"/>
  <c r="G18" i="67"/>
  <c r="K17" i="67"/>
  <c r="J17" i="67"/>
  <c r="I17" i="67"/>
  <c r="H17" i="67"/>
  <c r="G17" i="67"/>
  <c r="J16" i="67"/>
  <c r="I16" i="67"/>
  <c r="H16" i="67"/>
  <c r="K16" i="67" s="1"/>
  <c r="G16" i="67"/>
  <c r="J15" i="67"/>
  <c r="I15" i="67"/>
  <c r="H15" i="67"/>
  <c r="K15" i="67" s="1"/>
  <c r="G15" i="67"/>
  <c r="K14" i="67"/>
  <c r="J14" i="67"/>
  <c r="I14" i="67"/>
  <c r="H14" i="67"/>
  <c r="G14" i="67"/>
  <c r="K13" i="67"/>
  <c r="J13" i="67"/>
  <c r="I13" i="67"/>
  <c r="H13" i="67"/>
  <c r="G13" i="67"/>
  <c r="K12" i="67"/>
  <c r="J12" i="67"/>
  <c r="I12" i="67"/>
  <c r="H12" i="67"/>
  <c r="G12" i="67"/>
  <c r="J11" i="67"/>
  <c r="I11" i="67"/>
  <c r="H11" i="67"/>
  <c r="K11" i="67" s="1"/>
  <c r="G11" i="67"/>
  <c r="K10" i="67"/>
  <c r="J10" i="67"/>
  <c r="I10" i="67"/>
  <c r="H10" i="67"/>
  <c r="G10" i="67"/>
  <c r="K9" i="67"/>
  <c r="J9" i="67"/>
  <c r="I9" i="67"/>
  <c r="H9" i="67"/>
  <c r="G9" i="67"/>
  <c r="J8" i="67"/>
  <c r="I8" i="67"/>
  <c r="H8" i="67"/>
  <c r="K8" i="67" s="1"/>
  <c r="G8" i="67"/>
  <c r="J7" i="67"/>
  <c r="I7" i="67"/>
  <c r="H7" i="67"/>
  <c r="K7" i="67" s="1"/>
  <c r="G7" i="67"/>
  <c r="K6" i="67"/>
  <c r="J6" i="67"/>
  <c r="I6" i="67"/>
  <c r="H6" i="67"/>
  <c r="G6" i="67"/>
  <c r="K5" i="67"/>
  <c r="J5" i="67"/>
  <c r="I5" i="67"/>
  <c r="H5" i="67"/>
  <c r="G5" i="67"/>
  <c r="K4" i="67"/>
  <c r="J4" i="67"/>
  <c r="I4" i="67"/>
  <c r="H4" i="67"/>
  <c r="G4" i="67"/>
  <c r="AO36" i="66"/>
  <c r="AA36" i="66"/>
  <c r="M36" i="66"/>
  <c r="D11" i="71" l="1"/>
  <c r="D41" i="71"/>
  <c r="D29" i="71"/>
  <c r="D17" i="71"/>
  <c r="D39" i="71"/>
  <c r="D45" i="71"/>
  <c r="D40" i="71"/>
  <c r="D53" i="71"/>
  <c r="D23" i="71"/>
  <c r="D25" i="71"/>
  <c r="D20" i="71"/>
  <c r="D43" i="71"/>
  <c r="D7" i="71"/>
  <c r="D32" i="71"/>
  <c r="D18" i="71"/>
  <c r="D52" i="71"/>
  <c r="D21" i="71"/>
  <c r="D10" i="71"/>
  <c r="D31" i="71"/>
  <c r="D35" i="71"/>
  <c r="D26" i="71"/>
  <c r="D42" i="71"/>
  <c r="D15" i="71"/>
  <c r="D8" i="71"/>
  <c r="D37" i="71"/>
  <c r="D47" i="71"/>
  <c r="D38" i="71"/>
  <c r="D27" i="71"/>
  <c r="D24" i="71"/>
  <c r="G41" i="69"/>
  <c r="O17" i="65" l="1"/>
  <c r="N17" i="65"/>
  <c r="M17" i="65"/>
  <c r="L17" i="65"/>
  <c r="K17" i="65"/>
  <c r="J17" i="65"/>
  <c r="I17" i="65"/>
  <c r="H17" i="65"/>
  <c r="G17" i="65"/>
  <c r="F17" i="65"/>
  <c r="E17" i="65"/>
  <c r="D17" i="65"/>
  <c r="C17" i="65"/>
  <c r="O14" i="65"/>
  <c r="N14" i="65"/>
  <c r="M14" i="65"/>
  <c r="L14" i="65"/>
  <c r="K14" i="65"/>
  <c r="J14" i="65"/>
  <c r="I14" i="65"/>
  <c r="H14" i="65"/>
  <c r="O13" i="65"/>
  <c r="N13" i="65"/>
  <c r="M13" i="65"/>
  <c r="L13" i="65"/>
  <c r="K13" i="65"/>
  <c r="J13" i="65"/>
  <c r="I13" i="65"/>
  <c r="H13" i="65"/>
  <c r="O12" i="65"/>
  <c r="N12" i="65"/>
  <c r="M12" i="65"/>
  <c r="L12" i="65"/>
  <c r="K12" i="65"/>
  <c r="J12" i="65"/>
  <c r="I12" i="65"/>
  <c r="H12" i="65"/>
  <c r="O11" i="65"/>
  <c r="N11" i="65"/>
  <c r="M11" i="65"/>
  <c r="L11" i="65"/>
  <c r="K11" i="65"/>
  <c r="J11" i="65"/>
  <c r="I11" i="65"/>
  <c r="H11" i="65"/>
  <c r="O10" i="65"/>
  <c r="N10" i="65"/>
  <c r="M10" i="65"/>
  <c r="L10" i="65"/>
  <c r="K10" i="65"/>
  <c r="J10" i="65"/>
  <c r="I10" i="65"/>
  <c r="H10" i="65"/>
  <c r="O9" i="65"/>
  <c r="N9" i="65"/>
  <c r="M9" i="65"/>
  <c r="L9" i="65"/>
  <c r="K9" i="65"/>
  <c r="J9" i="65"/>
  <c r="I9" i="65"/>
  <c r="H9" i="65"/>
  <c r="O8" i="65"/>
  <c r="N8" i="65"/>
  <c r="M8" i="65"/>
  <c r="L8" i="65"/>
  <c r="K8" i="65"/>
  <c r="J8" i="65"/>
  <c r="I8" i="65"/>
  <c r="H8" i="65"/>
  <c r="O7" i="65"/>
  <c r="N7" i="65"/>
  <c r="M7" i="65"/>
  <c r="L7" i="65"/>
  <c r="K7" i="65"/>
  <c r="J7" i="65"/>
  <c r="I7" i="65"/>
  <c r="H7" i="65"/>
  <c r="O6" i="65"/>
  <c r="N6" i="65"/>
  <c r="M6" i="65"/>
  <c r="L6" i="65"/>
  <c r="K6" i="65"/>
  <c r="J6" i="65"/>
  <c r="I6" i="65"/>
  <c r="H6" i="65"/>
  <c r="G7" i="65"/>
  <c r="G8" i="65"/>
  <c r="G9" i="65"/>
  <c r="G10" i="65"/>
  <c r="G11" i="65"/>
  <c r="G12" i="65"/>
  <c r="G13" i="65"/>
  <c r="G14" i="65"/>
  <c r="G6" i="65"/>
  <c r="F7" i="65"/>
  <c r="F8" i="65"/>
  <c r="F9" i="65"/>
  <c r="F10" i="65"/>
  <c r="F11" i="65"/>
  <c r="F12" i="65"/>
  <c r="F13" i="65"/>
  <c r="F14" i="65"/>
  <c r="F6" i="65"/>
  <c r="D7" i="65"/>
  <c r="D8" i="65"/>
  <c r="D9" i="65"/>
  <c r="D10" i="65"/>
  <c r="D11" i="65"/>
  <c r="D12" i="65"/>
  <c r="D13" i="65"/>
  <c r="D14" i="65"/>
  <c r="D6" i="65"/>
  <c r="B7" i="65"/>
  <c r="B8" i="65"/>
  <c r="B9" i="65"/>
  <c r="B10" i="65"/>
  <c r="B11" i="65"/>
  <c r="B12" i="65"/>
  <c r="B13" i="65"/>
  <c r="B14" i="65"/>
  <c r="B6" i="65"/>
  <c r="C7" i="65"/>
  <c r="C8" i="65"/>
  <c r="C9" i="65"/>
  <c r="C10" i="65"/>
  <c r="C11" i="65"/>
  <c r="C12" i="65"/>
  <c r="C13" i="65"/>
  <c r="C14" i="65"/>
  <c r="C6" i="65"/>
  <c r="L36" i="65"/>
  <c r="M36" i="65" s="1"/>
  <c r="J36" i="65"/>
  <c r="K36" i="65" s="1"/>
  <c r="H36" i="65"/>
  <c r="I36" i="65" s="1"/>
  <c r="F36" i="65"/>
  <c r="G36" i="65" s="1"/>
  <c r="C36" i="65"/>
  <c r="D36" i="65" s="1"/>
  <c r="H33" i="65"/>
  <c r="C33" i="65"/>
  <c r="F33" i="65" s="1"/>
  <c r="G33" i="65" s="1"/>
  <c r="H32" i="65"/>
  <c r="C32" i="65"/>
  <c r="F32" i="65" s="1"/>
  <c r="G32" i="65" s="1"/>
  <c r="H31" i="65"/>
  <c r="C31" i="65"/>
  <c r="F31" i="65" s="1"/>
  <c r="G31" i="65" s="1"/>
  <c r="H30" i="65"/>
  <c r="C30" i="65"/>
  <c r="F30" i="65" s="1"/>
  <c r="G30" i="65" s="1"/>
  <c r="H29" i="65"/>
  <c r="C29" i="65"/>
  <c r="F29" i="65" s="1"/>
  <c r="G29" i="65" s="1"/>
  <c r="H28" i="65"/>
  <c r="C28" i="65"/>
  <c r="F28" i="65" s="1"/>
  <c r="G28" i="65" s="1"/>
  <c r="H27" i="65"/>
  <c r="C27" i="65"/>
  <c r="F27" i="65" s="1"/>
  <c r="G27" i="65" s="1"/>
  <c r="H26" i="65"/>
  <c r="C26" i="65"/>
  <c r="F26" i="65" s="1"/>
  <c r="G26" i="65" s="1"/>
  <c r="H25" i="65"/>
  <c r="C25" i="65"/>
  <c r="F25" i="65" s="1"/>
  <c r="G25" i="65" s="1"/>
  <c r="L24" i="65"/>
  <c r="J24" i="65"/>
  <c r="K24" i="65" s="1"/>
  <c r="H24" i="65"/>
  <c r="F24" i="65"/>
  <c r="G24" i="65" s="1"/>
  <c r="C24" i="65"/>
  <c r="M24" i="65" s="1"/>
  <c r="E14" i="65"/>
  <c r="D19" i="65"/>
  <c r="AQ35" i="64"/>
  <c r="AP35" i="64"/>
  <c r="AO35" i="64"/>
  <c r="AN35" i="64"/>
  <c r="AM35" i="64"/>
  <c r="AL35" i="64"/>
  <c r="AK35" i="64"/>
  <c r="AJ35" i="64"/>
  <c r="AI35" i="64"/>
  <c r="AH35" i="64"/>
  <c r="AG35" i="64"/>
  <c r="AF35" i="64"/>
  <c r="AE35" i="64"/>
  <c r="AD35" i="64"/>
  <c r="AC35" i="64"/>
  <c r="AB35" i="64"/>
  <c r="AA35" i="64"/>
  <c r="Z35" i="64"/>
  <c r="Y35" i="64"/>
  <c r="X35" i="64"/>
  <c r="W35" i="64"/>
  <c r="V35" i="64"/>
  <c r="U35" i="64"/>
  <c r="T35" i="64"/>
  <c r="S35" i="64"/>
  <c r="R35" i="64"/>
  <c r="Q35" i="64"/>
  <c r="P35" i="64"/>
  <c r="O35" i="64"/>
  <c r="N35" i="64"/>
  <c r="M35" i="64"/>
  <c r="L35" i="64"/>
  <c r="K35" i="64"/>
  <c r="J35" i="64"/>
  <c r="I35" i="64"/>
  <c r="H35" i="64"/>
  <c r="G35" i="64"/>
  <c r="F35" i="64"/>
  <c r="E35" i="64"/>
  <c r="D35" i="64"/>
  <c r="C35" i="64"/>
  <c r="AR35" i="64" s="1"/>
  <c r="BE33" i="64"/>
  <c r="BC33" i="64"/>
  <c r="AQ33" i="64"/>
  <c r="AP33" i="64"/>
  <c r="AO33" i="64"/>
  <c r="AN33" i="64"/>
  <c r="AM33" i="64"/>
  <c r="AL33" i="64"/>
  <c r="AK33" i="64"/>
  <c r="AJ33" i="64"/>
  <c r="AI33" i="64"/>
  <c r="AH33" i="64"/>
  <c r="AG33" i="64"/>
  <c r="AF33" i="64"/>
  <c r="AE33" i="64"/>
  <c r="AD33" i="64"/>
  <c r="AC33" i="64"/>
  <c r="AB33" i="64"/>
  <c r="AA33" i="64"/>
  <c r="Z33" i="64"/>
  <c r="Y33" i="64"/>
  <c r="X33" i="64"/>
  <c r="W33" i="64"/>
  <c r="V33" i="64"/>
  <c r="U33" i="64"/>
  <c r="T33" i="64"/>
  <c r="S33" i="64"/>
  <c r="R33" i="64"/>
  <c r="Q33" i="64"/>
  <c r="P33" i="64"/>
  <c r="O33" i="64"/>
  <c r="N33" i="64"/>
  <c r="M33" i="64"/>
  <c r="L33" i="64"/>
  <c r="K33" i="64"/>
  <c r="J33" i="64"/>
  <c r="I33" i="64"/>
  <c r="H33" i="64"/>
  <c r="G33" i="64"/>
  <c r="F33" i="64"/>
  <c r="E33" i="64"/>
  <c r="D33" i="64"/>
  <c r="C33" i="64"/>
  <c r="AQ30" i="64"/>
  <c r="AY30" i="64" s="1"/>
  <c r="AP30" i="64"/>
  <c r="AO30" i="64"/>
  <c r="AN30" i="64"/>
  <c r="AM30" i="64"/>
  <c r="AL30" i="64"/>
  <c r="AK30" i="64"/>
  <c r="AJ30" i="64"/>
  <c r="AI30" i="64"/>
  <c r="AH30" i="64"/>
  <c r="AG30" i="64"/>
  <c r="AF30" i="64"/>
  <c r="AE30" i="64"/>
  <c r="AD30" i="64"/>
  <c r="AC30" i="64"/>
  <c r="AB30" i="64"/>
  <c r="AA30" i="64"/>
  <c r="Z30" i="64"/>
  <c r="Y30" i="64"/>
  <c r="X30" i="64"/>
  <c r="W30" i="64"/>
  <c r="V30" i="64"/>
  <c r="U30" i="64"/>
  <c r="T30" i="64"/>
  <c r="S30" i="64"/>
  <c r="R30" i="64"/>
  <c r="Q30" i="64"/>
  <c r="P30" i="64"/>
  <c r="O30" i="64"/>
  <c r="N30" i="64"/>
  <c r="M30" i="64"/>
  <c r="L30" i="64"/>
  <c r="K30" i="64"/>
  <c r="J30" i="64"/>
  <c r="I30" i="64"/>
  <c r="H30" i="64"/>
  <c r="G30" i="64"/>
  <c r="F30" i="64"/>
  <c r="E30" i="64"/>
  <c r="D30" i="64"/>
  <c r="C30" i="64"/>
  <c r="AR30" i="64" s="1"/>
  <c r="AQ29" i="64"/>
  <c r="AY29" i="64" s="1"/>
  <c r="AP29" i="64"/>
  <c r="AO29" i="64"/>
  <c r="AN29" i="64"/>
  <c r="AM29" i="64"/>
  <c r="AL29" i="64"/>
  <c r="AK29" i="64"/>
  <c r="AJ29" i="64"/>
  <c r="AI29" i="64"/>
  <c r="AH29" i="64"/>
  <c r="AG29" i="64"/>
  <c r="AF29" i="64"/>
  <c r="AE29" i="64"/>
  <c r="AD29" i="64"/>
  <c r="AC29" i="64"/>
  <c r="AB29" i="64"/>
  <c r="AA29" i="64"/>
  <c r="Z29" i="64"/>
  <c r="Y29" i="64"/>
  <c r="X29" i="64"/>
  <c r="W29" i="64"/>
  <c r="V29" i="64"/>
  <c r="U29" i="64"/>
  <c r="T29" i="64"/>
  <c r="S29" i="64"/>
  <c r="R29" i="64"/>
  <c r="Q29" i="64"/>
  <c r="P29" i="64"/>
  <c r="O29" i="64"/>
  <c r="N29" i="64"/>
  <c r="M29" i="64"/>
  <c r="L29" i="64"/>
  <c r="K29" i="64"/>
  <c r="J29" i="64"/>
  <c r="I29" i="64"/>
  <c r="H29" i="64"/>
  <c r="G29" i="64"/>
  <c r="F29" i="64"/>
  <c r="E29" i="64"/>
  <c r="D29" i="64"/>
  <c r="C29" i="64"/>
  <c r="AQ28" i="64"/>
  <c r="AY28" i="64" s="1"/>
  <c r="AP28" i="64"/>
  <c r="AO28" i="64"/>
  <c r="AN28" i="64"/>
  <c r="AM28" i="64"/>
  <c r="AL28" i="64"/>
  <c r="AK28" i="64"/>
  <c r="AJ28" i="64"/>
  <c r="AI28" i="64"/>
  <c r="AH28" i="64"/>
  <c r="AG28" i="64"/>
  <c r="AF28" i="64"/>
  <c r="AE28" i="64"/>
  <c r="AD28" i="64"/>
  <c r="AC28" i="64"/>
  <c r="AB28" i="64"/>
  <c r="AA28" i="64"/>
  <c r="Z28" i="64"/>
  <c r="Y28" i="64"/>
  <c r="X28" i="64"/>
  <c r="W28" i="64"/>
  <c r="V28" i="64"/>
  <c r="U28" i="64"/>
  <c r="T28" i="64"/>
  <c r="S28" i="64"/>
  <c r="R28" i="64"/>
  <c r="Q28" i="64"/>
  <c r="P28" i="64"/>
  <c r="O28" i="64"/>
  <c r="N28" i="64"/>
  <c r="M28" i="64"/>
  <c r="L28" i="64"/>
  <c r="K28" i="64"/>
  <c r="J28" i="64"/>
  <c r="I28" i="64"/>
  <c r="H28" i="64"/>
  <c r="G28" i="64"/>
  <c r="F28" i="64"/>
  <c r="E28" i="64"/>
  <c r="D28" i="64"/>
  <c r="C28" i="64"/>
  <c r="AQ27" i="64"/>
  <c r="AY27" i="64" s="1"/>
  <c r="AP27" i="64"/>
  <c r="AO27" i="64"/>
  <c r="AN27" i="64"/>
  <c r="AM27" i="64"/>
  <c r="AL27" i="64"/>
  <c r="AK27" i="64"/>
  <c r="AJ27" i="64"/>
  <c r="AI27" i="64"/>
  <c r="AH27" i="64"/>
  <c r="AG27" i="64"/>
  <c r="AF27" i="64"/>
  <c r="AE27" i="64"/>
  <c r="AD27" i="64"/>
  <c r="AC27" i="64"/>
  <c r="AB27" i="64"/>
  <c r="AA27" i="64"/>
  <c r="Z27" i="64"/>
  <c r="Y27" i="64"/>
  <c r="X27" i="64"/>
  <c r="W27" i="64"/>
  <c r="V27" i="64"/>
  <c r="U27" i="64"/>
  <c r="T27" i="64"/>
  <c r="S27" i="64"/>
  <c r="R27" i="64"/>
  <c r="Q27" i="64"/>
  <c r="P27" i="64"/>
  <c r="O27" i="64"/>
  <c r="N27" i="64"/>
  <c r="M27" i="64"/>
  <c r="L27" i="64"/>
  <c r="K27" i="64"/>
  <c r="J27" i="64"/>
  <c r="I27" i="64"/>
  <c r="H27" i="64"/>
  <c r="G27" i="64"/>
  <c r="F27" i="64"/>
  <c r="E27" i="64"/>
  <c r="D27" i="64"/>
  <c r="C27" i="64"/>
  <c r="AQ26" i="64"/>
  <c r="AY26" i="64" s="1"/>
  <c r="AP26" i="64"/>
  <c r="AO26" i="64"/>
  <c r="AN26" i="64"/>
  <c r="AM26" i="64"/>
  <c r="AL26" i="64"/>
  <c r="AK26" i="64"/>
  <c r="AJ26" i="64"/>
  <c r="AI26" i="64"/>
  <c r="AH26" i="64"/>
  <c r="AG26" i="64"/>
  <c r="AF26" i="64"/>
  <c r="AE26" i="64"/>
  <c r="AD26" i="64"/>
  <c r="AC26" i="64"/>
  <c r="AB26" i="64"/>
  <c r="AA26" i="64"/>
  <c r="Z26" i="64"/>
  <c r="Y26" i="64"/>
  <c r="X26" i="64"/>
  <c r="W26" i="64"/>
  <c r="V26" i="64"/>
  <c r="U26" i="64"/>
  <c r="T26" i="64"/>
  <c r="S26" i="64"/>
  <c r="R26" i="64"/>
  <c r="Q26" i="64"/>
  <c r="P26" i="64"/>
  <c r="O26" i="64"/>
  <c r="N26" i="64"/>
  <c r="M26" i="64"/>
  <c r="L26" i="64"/>
  <c r="K26" i="64"/>
  <c r="J26" i="64"/>
  <c r="I26" i="64"/>
  <c r="H26" i="64"/>
  <c r="G26" i="64"/>
  <c r="F26" i="64"/>
  <c r="E26" i="64"/>
  <c r="D26" i="64"/>
  <c r="C26" i="64"/>
  <c r="AR26" i="64" s="1"/>
  <c r="AQ25" i="64"/>
  <c r="AY25" i="64" s="1"/>
  <c r="AP25" i="64"/>
  <c r="AO25" i="64"/>
  <c r="AN25" i="64"/>
  <c r="AM25" i="64"/>
  <c r="AL25" i="64"/>
  <c r="AK25" i="64"/>
  <c r="AJ25" i="64"/>
  <c r="AI25" i="64"/>
  <c r="AH25" i="64"/>
  <c r="AG25" i="64"/>
  <c r="AF25" i="64"/>
  <c r="AE25" i="64"/>
  <c r="AD25" i="64"/>
  <c r="AC25" i="64"/>
  <c r="AB25" i="64"/>
  <c r="AA25" i="64"/>
  <c r="Z25" i="64"/>
  <c r="Y25" i="64"/>
  <c r="X25" i="64"/>
  <c r="W25" i="64"/>
  <c r="V25" i="64"/>
  <c r="U25" i="64"/>
  <c r="T25" i="64"/>
  <c r="S25" i="64"/>
  <c r="R25" i="64"/>
  <c r="Q25" i="64"/>
  <c r="P25" i="64"/>
  <c r="O25" i="64"/>
  <c r="N25" i="64"/>
  <c r="M25" i="64"/>
  <c r="L25" i="64"/>
  <c r="K25" i="64"/>
  <c r="J25" i="64"/>
  <c r="I25" i="64"/>
  <c r="H25" i="64"/>
  <c r="G25" i="64"/>
  <c r="F25" i="64"/>
  <c r="E25" i="64"/>
  <c r="D25" i="64"/>
  <c r="C25" i="64"/>
  <c r="AQ24" i="64"/>
  <c r="AY24" i="64" s="1"/>
  <c r="AP24" i="64"/>
  <c r="AO24" i="64"/>
  <c r="AN24" i="64"/>
  <c r="AM24" i="64"/>
  <c r="AL24" i="64"/>
  <c r="AK24" i="64"/>
  <c r="AJ24" i="64"/>
  <c r="AI24" i="64"/>
  <c r="AH24" i="64"/>
  <c r="AG24" i="64"/>
  <c r="AF24" i="64"/>
  <c r="AE24" i="64"/>
  <c r="AD24" i="64"/>
  <c r="AC24" i="64"/>
  <c r="AB24" i="64"/>
  <c r="AA24" i="64"/>
  <c r="Z24" i="64"/>
  <c r="Y24" i="64"/>
  <c r="X24" i="64"/>
  <c r="W24" i="64"/>
  <c r="V24" i="64"/>
  <c r="U24" i="64"/>
  <c r="T24" i="64"/>
  <c r="S24" i="64"/>
  <c r="R24" i="64"/>
  <c r="Q24" i="64"/>
  <c r="P24" i="64"/>
  <c r="O24" i="64"/>
  <c r="N24" i="64"/>
  <c r="M24" i="64"/>
  <c r="L24" i="64"/>
  <c r="K24" i="64"/>
  <c r="J24" i="64"/>
  <c r="I24" i="64"/>
  <c r="H24" i="64"/>
  <c r="G24" i="64"/>
  <c r="F24" i="64"/>
  <c r="E24" i="64"/>
  <c r="D24" i="64"/>
  <c r="C24" i="64"/>
  <c r="AQ23" i="64"/>
  <c r="AY23" i="64" s="1"/>
  <c r="AP23" i="64"/>
  <c r="AO23" i="64"/>
  <c r="AN23" i="64"/>
  <c r="AM23" i="64"/>
  <c r="AL23" i="64"/>
  <c r="AK23" i="64"/>
  <c r="AJ23" i="64"/>
  <c r="AI23" i="64"/>
  <c r="AH23" i="64"/>
  <c r="AG23" i="64"/>
  <c r="AF23" i="64"/>
  <c r="AE23" i="64"/>
  <c r="AD23" i="64"/>
  <c r="AC23" i="64"/>
  <c r="AB23" i="64"/>
  <c r="AA23" i="64"/>
  <c r="Z23" i="64"/>
  <c r="Y23" i="64"/>
  <c r="X23" i="64"/>
  <c r="W23" i="64"/>
  <c r="V23" i="64"/>
  <c r="U23" i="64"/>
  <c r="T23" i="64"/>
  <c r="S23" i="64"/>
  <c r="R23" i="64"/>
  <c r="Q23" i="64"/>
  <c r="P23" i="64"/>
  <c r="O23" i="64"/>
  <c r="N23" i="64"/>
  <c r="M23" i="64"/>
  <c r="L23" i="64"/>
  <c r="K23" i="64"/>
  <c r="J23" i="64"/>
  <c r="I23" i="64"/>
  <c r="H23" i="64"/>
  <c r="G23" i="64"/>
  <c r="F23" i="64"/>
  <c r="E23" i="64"/>
  <c r="D23" i="64"/>
  <c r="C23" i="64"/>
  <c r="AQ22" i="64"/>
  <c r="AY22" i="64" s="1"/>
  <c r="AP22" i="64"/>
  <c r="AO22" i="64"/>
  <c r="AN22" i="64"/>
  <c r="AM22" i="64"/>
  <c r="AL22" i="64"/>
  <c r="AK22" i="64"/>
  <c r="AJ22" i="64"/>
  <c r="AI22" i="64"/>
  <c r="AH22" i="64"/>
  <c r="AG22" i="64"/>
  <c r="AF22" i="64"/>
  <c r="AE22" i="64"/>
  <c r="AD22" i="64"/>
  <c r="AC22" i="64"/>
  <c r="AB22" i="64"/>
  <c r="AA22" i="64"/>
  <c r="Z22" i="64"/>
  <c r="Y22" i="64"/>
  <c r="X22" i="64"/>
  <c r="W22" i="64"/>
  <c r="V22" i="64"/>
  <c r="U22" i="64"/>
  <c r="T22" i="64"/>
  <c r="S22" i="64"/>
  <c r="R22" i="64"/>
  <c r="Q22" i="64"/>
  <c r="P22" i="64"/>
  <c r="O22" i="64"/>
  <c r="N22" i="64"/>
  <c r="M22" i="64"/>
  <c r="L22" i="64"/>
  <c r="K22" i="64"/>
  <c r="J22" i="64"/>
  <c r="I22" i="64"/>
  <c r="H22" i="64"/>
  <c r="G22" i="64"/>
  <c r="F22" i="64"/>
  <c r="E22" i="64"/>
  <c r="D22" i="64"/>
  <c r="C22" i="64"/>
  <c r="AR22" i="64" s="1"/>
  <c r="BF17" i="64"/>
  <c r="BE17" i="64"/>
  <c r="BC17" i="64"/>
  <c r="BD17" i="64" s="1"/>
  <c r="BB17" i="64"/>
  <c r="BA17" i="64"/>
  <c r="AY17" i="64"/>
  <c r="AZ17" i="64" s="1"/>
  <c r="AX17" i="64"/>
  <c r="AW17" i="64"/>
  <c r="AR17" i="64"/>
  <c r="BE15" i="64"/>
  <c r="BC15" i="64"/>
  <c r="BD15" i="64" s="1"/>
  <c r="BA15" i="64"/>
  <c r="BB15" i="64" s="1"/>
  <c r="AY15" i="64"/>
  <c r="AX15" i="64"/>
  <c r="AW15" i="64"/>
  <c r="AR15" i="64"/>
  <c r="BF15" i="64" s="1"/>
  <c r="BF12" i="64"/>
  <c r="BE12" i="64"/>
  <c r="BC12" i="64"/>
  <c r="BD12" i="64" s="1"/>
  <c r="BB12" i="64"/>
  <c r="BA12" i="64"/>
  <c r="AY12" i="64"/>
  <c r="AZ12" i="64" s="1"/>
  <c r="AX12" i="64"/>
  <c r="AW12" i="64"/>
  <c r="AR12" i="64"/>
  <c r="BE11" i="64"/>
  <c r="BC11" i="64"/>
  <c r="BA11" i="64"/>
  <c r="BB11" i="64" s="1"/>
  <c r="AY11" i="64"/>
  <c r="AW11" i="64"/>
  <c r="AR11" i="64"/>
  <c r="AX11" i="64" s="1"/>
  <c r="BE10" i="64"/>
  <c r="BF10" i="64" s="1"/>
  <c r="BC10" i="64"/>
  <c r="BB10" i="64"/>
  <c r="BA10" i="64"/>
  <c r="AY10" i="64"/>
  <c r="AW10" i="64"/>
  <c r="AX10" i="64" s="1"/>
  <c r="AR10" i="64"/>
  <c r="BE9" i="64"/>
  <c r="BF9" i="64" s="1"/>
  <c r="BC9" i="64"/>
  <c r="BD9" i="64" s="1"/>
  <c r="BA9" i="64"/>
  <c r="BB9" i="64" s="1"/>
  <c r="AY9" i="64"/>
  <c r="AX9" i="64"/>
  <c r="AW9" i="64"/>
  <c r="AR9" i="64"/>
  <c r="BE8" i="64"/>
  <c r="BF8" i="64" s="1"/>
  <c r="BC8" i="64"/>
  <c r="BA8" i="64"/>
  <c r="BB8" i="64" s="1"/>
  <c r="AY8" i="64"/>
  <c r="AZ8" i="64" s="1"/>
  <c r="AW8" i="64"/>
  <c r="AR8" i="64"/>
  <c r="AX8" i="64" s="1"/>
  <c r="BE7" i="64"/>
  <c r="BC7" i="64"/>
  <c r="BA7" i="64"/>
  <c r="BB7" i="64" s="1"/>
  <c r="AY7" i="64"/>
  <c r="AW7" i="64"/>
  <c r="AX7" i="64" s="1"/>
  <c r="AR7" i="64"/>
  <c r="BF7" i="64" s="1"/>
  <c r="BE6" i="64"/>
  <c r="BF6" i="64" s="1"/>
  <c r="BC6" i="64"/>
  <c r="BB6" i="64"/>
  <c r="BA6" i="64"/>
  <c r="AY6" i="64"/>
  <c r="AZ6" i="64" s="1"/>
  <c r="AW6" i="64"/>
  <c r="AX6" i="64" s="1"/>
  <c r="AR6" i="64"/>
  <c r="BE5" i="64"/>
  <c r="BF5" i="64" s="1"/>
  <c r="BC5" i="64"/>
  <c r="BD5" i="64" s="1"/>
  <c r="BA5" i="64"/>
  <c r="BB5" i="64" s="1"/>
  <c r="AY5" i="64"/>
  <c r="AZ5" i="64" s="1"/>
  <c r="AX5" i="64"/>
  <c r="AW5" i="64"/>
  <c r="AR5" i="64"/>
  <c r="BE4" i="64"/>
  <c r="BF4" i="64" s="1"/>
  <c r="BC4" i="64"/>
  <c r="BA4" i="64"/>
  <c r="BB4" i="64" s="1"/>
  <c r="AY4" i="64"/>
  <c r="AZ4" i="64" s="1"/>
  <c r="AW4" i="64"/>
  <c r="AX4" i="64" s="1"/>
  <c r="AR4" i="64"/>
  <c r="O17" i="63"/>
  <c r="N17" i="63"/>
  <c r="M17" i="63"/>
  <c r="L17" i="63"/>
  <c r="K17" i="63"/>
  <c r="J17" i="63"/>
  <c r="I17" i="63"/>
  <c r="H17" i="63"/>
  <c r="G17" i="63"/>
  <c r="F17" i="63"/>
  <c r="E17" i="63"/>
  <c r="D17" i="63"/>
  <c r="D19" i="63" s="1"/>
  <c r="C17" i="63"/>
  <c r="E6" i="63"/>
  <c r="F6" i="63"/>
  <c r="G6" i="63"/>
  <c r="H6" i="63"/>
  <c r="I6" i="63"/>
  <c r="J6" i="63"/>
  <c r="K6" i="63"/>
  <c r="L6" i="63"/>
  <c r="M6" i="63"/>
  <c r="N6" i="63"/>
  <c r="O6" i="63"/>
  <c r="E7" i="63"/>
  <c r="F7" i="63"/>
  <c r="G7" i="63"/>
  <c r="H7" i="63"/>
  <c r="I7" i="63"/>
  <c r="J7" i="63"/>
  <c r="K7" i="63"/>
  <c r="L7" i="63"/>
  <c r="M7" i="63"/>
  <c r="N7" i="63"/>
  <c r="O7" i="63"/>
  <c r="E8" i="63"/>
  <c r="F8" i="63"/>
  <c r="G8" i="63"/>
  <c r="H8" i="63"/>
  <c r="I8" i="63"/>
  <c r="J8" i="63"/>
  <c r="K8" i="63"/>
  <c r="L8" i="63"/>
  <c r="M8" i="63"/>
  <c r="N8" i="63"/>
  <c r="O8" i="63"/>
  <c r="E9" i="63"/>
  <c r="F9" i="63"/>
  <c r="G9" i="63"/>
  <c r="H9" i="63"/>
  <c r="I9" i="63"/>
  <c r="J9" i="63"/>
  <c r="K9" i="63"/>
  <c r="L9" i="63"/>
  <c r="M9" i="63"/>
  <c r="N9" i="63"/>
  <c r="O9" i="63"/>
  <c r="E10" i="63"/>
  <c r="F10" i="63"/>
  <c r="G10" i="63"/>
  <c r="H10" i="63"/>
  <c r="I10" i="63"/>
  <c r="J10" i="63"/>
  <c r="K10" i="63"/>
  <c r="L10" i="63"/>
  <c r="M10" i="63"/>
  <c r="N10" i="63"/>
  <c r="O10" i="63"/>
  <c r="E11" i="63"/>
  <c r="F11" i="63"/>
  <c r="G11" i="63"/>
  <c r="H11" i="63"/>
  <c r="I11" i="63"/>
  <c r="J11" i="63"/>
  <c r="K11" i="63"/>
  <c r="L11" i="63"/>
  <c r="M11" i="63"/>
  <c r="N11" i="63"/>
  <c r="O11" i="63"/>
  <c r="E12" i="63"/>
  <c r="F12" i="63"/>
  <c r="G12" i="63"/>
  <c r="H12" i="63"/>
  <c r="I12" i="63"/>
  <c r="J12" i="63"/>
  <c r="K12" i="63"/>
  <c r="L12" i="63"/>
  <c r="M12" i="63"/>
  <c r="N12" i="63"/>
  <c r="O12" i="63"/>
  <c r="E13" i="63"/>
  <c r="F13" i="63"/>
  <c r="G13" i="63"/>
  <c r="H13" i="63"/>
  <c r="I13" i="63"/>
  <c r="J13" i="63"/>
  <c r="K13" i="63"/>
  <c r="L13" i="63"/>
  <c r="M13" i="63"/>
  <c r="N13" i="63"/>
  <c r="O13" i="63"/>
  <c r="E14" i="63"/>
  <c r="F14" i="63"/>
  <c r="G14" i="63"/>
  <c r="H14" i="63"/>
  <c r="I14" i="63"/>
  <c r="J14" i="63"/>
  <c r="K14" i="63"/>
  <c r="L14" i="63"/>
  <c r="M14" i="63"/>
  <c r="N14" i="63"/>
  <c r="O14" i="63"/>
  <c r="D7" i="63"/>
  <c r="D8" i="63"/>
  <c r="D9" i="63"/>
  <c r="D10" i="63"/>
  <c r="D11" i="63"/>
  <c r="D12" i="63"/>
  <c r="D13" i="63"/>
  <c r="D14" i="63"/>
  <c r="D6" i="63"/>
  <c r="C7" i="63"/>
  <c r="C8" i="63"/>
  <c r="C9" i="63"/>
  <c r="C10" i="63"/>
  <c r="C11" i="63"/>
  <c r="C12" i="63"/>
  <c r="C13" i="63"/>
  <c r="C14" i="63"/>
  <c r="C6" i="63"/>
  <c r="B6" i="63"/>
  <c r="B7" i="63"/>
  <c r="B8" i="63"/>
  <c r="B9" i="63"/>
  <c r="B10" i="63"/>
  <c r="B11" i="63"/>
  <c r="B12" i="63"/>
  <c r="B13" i="63"/>
  <c r="B14" i="63"/>
  <c r="L36" i="63"/>
  <c r="M36" i="63" s="1"/>
  <c r="J36" i="63"/>
  <c r="K36" i="63" s="1"/>
  <c r="H36" i="63"/>
  <c r="I36" i="63" s="1"/>
  <c r="F36" i="63"/>
  <c r="G36" i="63" s="1"/>
  <c r="C36" i="63"/>
  <c r="D36" i="63" s="1"/>
  <c r="H33" i="63"/>
  <c r="C33" i="63"/>
  <c r="F33" i="63" s="1"/>
  <c r="G33" i="63" s="1"/>
  <c r="H32" i="63"/>
  <c r="C32" i="63"/>
  <c r="F32" i="63" s="1"/>
  <c r="G32" i="63" s="1"/>
  <c r="H31" i="63"/>
  <c r="C31" i="63"/>
  <c r="F31" i="63" s="1"/>
  <c r="G31" i="63" s="1"/>
  <c r="H30" i="63"/>
  <c r="C30" i="63"/>
  <c r="F30" i="63" s="1"/>
  <c r="G30" i="63" s="1"/>
  <c r="H29" i="63"/>
  <c r="C29" i="63"/>
  <c r="F29" i="63" s="1"/>
  <c r="G29" i="63" s="1"/>
  <c r="H28" i="63"/>
  <c r="C28" i="63"/>
  <c r="F28" i="63" s="1"/>
  <c r="G28" i="63" s="1"/>
  <c r="H27" i="63"/>
  <c r="C27" i="63"/>
  <c r="F27" i="63" s="1"/>
  <c r="G27" i="63" s="1"/>
  <c r="H26" i="63"/>
  <c r="C26" i="63"/>
  <c r="F26" i="63" s="1"/>
  <c r="G26" i="63" s="1"/>
  <c r="H25" i="63"/>
  <c r="C25" i="63"/>
  <c r="F25" i="63" s="1"/>
  <c r="G25" i="63" s="1"/>
  <c r="L24" i="63"/>
  <c r="M24" i="63" s="1"/>
  <c r="J24" i="63"/>
  <c r="K24" i="63" s="1"/>
  <c r="H24" i="63"/>
  <c r="I24" i="63" s="1"/>
  <c r="F24" i="63"/>
  <c r="G24" i="63" s="1"/>
  <c r="C24" i="63"/>
  <c r="AQ35" i="62"/>
  <c r="AP35" i="62"/>
  <c r="AO35" i="62"/>
  <c r="AN35" i="62"/>
  <c r="AM35" i="62"/>
  <c r="AL35" i="62"/>
  <c r="AK35" i="62"/>
  <c r="AJ35" i="62"/>
  <c r="AI35" i="62"/>
  <c r="AH35" i="62"/>
  <c r="AG35" i="62"/>
  <c r="AF35" i="62"/>
  <c r="AE35" i="62"/>
  <c r="AD35" i="62"/>
  <c r="AC35" i="62"/>
  <c r="AB35" i="62"/>
  <c r="AA35" i="62"/>
  <c r="Z35" i="62"/>
  <c r="Y35" i="62"/>
  <c r="X35" i="62"/>
  <c r="W35" i="62"/>
  <c r="V35" i="62"/>
  <c r="U35" i="62"/>
  <c r="T35" i="62"/>
  <c r="S35" i="62"/>
  <c r="R35" i="62"/>
  <c r="Q35" i="62"/>
  <c r="P35" i="62"/>
  <c r="O35" i="62"/>
  <c r="N35" i="62"/>
  <c r="M35" i="62"/>
  <c r="L35" i="62"/>
  <c r="K35" i="62"/>
  <c r="J35" i="62"/>
  <c r="I35" i="62"/>
  <c r="H35" i="62"/>
  <c r="G35" i="62"/>
  <c r="F35" i="62"/>
  <c r="E35" i="62"/>
  <c r="D35" i="62"/>
  <c r="C35" i="62"/>
  <c r="AR35" i="62" s="1"/>
  <c r="BE33" i="62"/>
  <c r="BC33" i="62"/>
  <c r="AQ33" i="62"/>
  <c r="AP33" i="62"/>
  <c r="AO33" i="62"/>
  <c r="AN33" i="62"/>
  <c r="AM33" i="62"/>
  <c r="AL33" i="62"/>
  <c r="AK33" i="62"/>
  <c r="AJ33" i="62"/>
  <c r="AI33" i="62"/>
  <c r="AH33" i="62"/>
  <c r="AG33" i="62"/>
  <c r="AF33" i="62"/>
  <c r="AE33" i="62"/>
  <c r="AD33" i="62"/>
  <c r="AC33" i="62"/>
  <c r="AB33" i="62"/>
  <c r="AA33" i="62"/>
  <c r="Z33" i="62"/>
  <c r="Y33" i="62"/>
  <c r="X33" i="62"/>
  <c r="W33" i="62"/>
  <c r="V33" i="62"/>
  <c r="U33" i="62"/>
  <c r="T33" i="62"/>
  <c r="S33" i="62"/>
  <c r="R33" i="62"/>
  <c r="Q33" i="62"/>
  <c r="P33" i="62"/>
  <c r="O33" i="62"/>
  <c r="N33" i="62"/>
  <c r="M33" i="62"/>
  <c r="L33" i="62"/>
  <c r="K33" i="62"/>
  <c r="J33" i="62"/>
  <c r="I33" i="62"/>
  <c r="H33" i="62"/>
  <c r="G33" i="62"/>
  <c r="F33" i="62"/>
  <c r="E33" i="62"/>
  <c r="D33" i="62"/>
  <c r="C33" i="62"/>
  <c r="AQ30" i="62"/>
  <c r="AY30" i="62" s="1"/>
  <c r="AP30" i="62"/>
  <c r="AO30" i="62"/>
  <c r="AN30" i="62"/>
  <c r="AM30" i="62"/>
  <c r="AL30" i="62"/>
  <c r="AK30" i="62"/>
  <c r="AJ30" i="62"/>
  <c r="AI30" i="62"/>
  <c r="AH30" i="62"/>
  <c r="AG30" i="62"/>
  <c r="AF30" i="62"/>
  <c r="AE30" i="62"/>
  <c r="AD30" i="62"/>
  <c r="AC30" i="62"/>
  <c r="AB30" i="62"/>
  <c r="AA30" i="62"/>
  <c r="Z30" i="62"/>
  <c r="Y30" i="62"/>
  <c r="X30" i="62"/>
  <c r="W30" i="62"/>
  <c r="V30" i="62"/>
  <c r="U30" i="62"/>
  <c r="T30" i="62"/>
  <c r="S30" i="62"/>
  <c r="R30" i="62"/>
  <c r="Q30" i="62"/>
  <c r="P30" i="62"/>
  <c r="O30" i="62"/>
  <c r="N30" i="62"/>
  <c r="M30" i="62"/>
  <c r="L30" i="62"/>
  <c r="K30" i="62"/>
  <c r="J30" i="62"/>
  <c r="I30" i="62"/>
  <c r="H30" i="62"/>
  <c r="G30" i="62"/>
  <c r="F30" i="62"/>
  <c r="E30" i="62"/>
  <c r="D30" i="62"/>
  <c r="C30" i="62"/>
  <c r="AR30" i="62" s="1"/>
  <c r="AQ29" i="62"/>
  <c r="AY29" i="62" s="1"/>
  <c r="AP29" i="62"/>
  <c r="AO29" i="62"/>
  <c r="AN29" i="62"/>
  <c r="AM29" i="62"/>
  <c r="AL29" i="62"/>
  <c r="AK29" i="62"/>
  <c r="AJ29" i="62"/>
  <c r="AI29" i="62"/>
  <c r="AH29" i="62"/>
  <c r="AG29" i="62"/>
  <c r="AF29" i="62"/>
  <c r="AE29" i="62"/>
  <c r="AD29" i="62"/>
  <c r="AC29" i="62"/>
  <c r="AB29" i="62"/>
  <c r="AA29" i="62"/>
  <c r="Z29" i="62"/>
  <c r="Y29" i="62"/>
  <c r="X29" i="62"/>
  <c r="W29" i="62"/>
  <c r="V29" i="62"/>
  <c r="U29" i="62"/>
  <c r="T29" i="62"/>
  <c r="S29" i="62"/>
  <c r="R29" i="62"/>
  <c r="Q29" i="62"/>
  <c r="P29" i="62"/>
  <c r="O29" i="62"/>
  <c r="N29" i="62"/>
  <c r="M29" i="62"/>
  <c r="L29" i="62"/>
  <c r="K29" i="62"/>
  <c r="J29" i="62"/>
  <c r="I29" i="62"/>
  <c r="H29" i="62"/>
  <c r="G29" i="62"/>
  <c r="F29" i="62"/>
  <c r="E29" i="62"/>
  <c r="D29" i="62"/>
  <c r="C29" i="62"/>
  <c r="AQ28" i="62"/>
  <c r="AY28" i="62" s="1"/>
  <c r="AP28" i="62"/>
  <c r="AO28" i="62"/>
  <c r="AN28" i="62"/>
  <c r="AM28" i="62"/>
  <c r="AL28" i="62"/>
  <c r="AK28" i="62"/>
  <c r="AJ28" i="62"/>
  <c r="AI28" i="62"/>
  <c r="AH28" i="62"/>
  <c r="AG28" i="62"/>
  <c r="AF28" i="62"/>
  <c r="AE28" i="62"/>
  <c r="AD28" i="62"/>
  <c r="AC28" i="62"/>
  <c r="AB28" i="62"/>
  <c r="AA28" i="62"/>
  <c r="Z28" i="62"/>
  <c r="Y28" i="62"/>
  <c r="X28" i="62"/>
  <c r="W28" i="62"/>
  <c r="V28" i="62"/>
  <c r="U28" i="62"/>
  <c r="T28" i="62"/>
  <c r="S28" i="62"/>
  <c r="R28" i="62"/>
  <c r="Q28" i="62"/>
  <c r="P28" i="62"/>
  <c r="O28" i="62"/>
  <c r="N28" i="62"/>
  <c r="M28" i="62"/>
  <c r="L28" i="62"/>
  <c r="K28" i="62"/>
  <c r="J28" i="62"/>
  <c r="I28" i="62"/>
  <c r="H28" i="62"/>
  <c r="G28" i="62"/>
  <c r="F28" i="62"/>
  <c r="E28" i="62"/>
  <c r="D28" i="62"/>
  <c r="C28" i="62"/>
  <c r="AQ27" i="62"/>
  <c r="AY27" i="62" s="1"/>
  <c r="AP27" i="62"/>
  <c r="AO27" i="62"/>
  <c r="AN27" i="62"/>
  <c r="AM27" i="62"/>
  <c r="AL27" i="62"/>
  <c r="AK27" i="62"/>
  <c r="AJ27" i="62"/>
  <c r="AI27" i="62"/>
  <c r="AH27" i="62"/>
  <c r="AG27" i="62"/>
  <c r="AF27" i="62"/>
  <c r="AE27" i="62"/>
  <c r="AD27" i="62"/>
  <c r="AC27" i="62"/>
  <c r="AB27" i="62"/>
  <c r="AA27" i="62"/>
  <c r="Z27" i="62"/>
  <c r="Y27" i="62"/>
  <c r="X27" i="62"/>
  <c r="W27" i="62"/>
  <c r="V27" i="62"/>
  <c r="U27" i="62"/>
  <c r="T27" i="62"/>
  <c r="S27" i="62"/>
  <c r="R27" i="62"/>
  <c r="Q27" i="62"/>
  <c r="P27" i="62"/>
  <c r="O27" i="62"/>
  <c r="N27" i="62"/>
  <c r="M27" i="62"/>
  <c r="L27" i="62"/>
  <c r="K27" i="62"/>
  <c r="J27" i="62"/>
  <c r="I27" i="62"/>
  <c r="H27" i="62"/>
  <c r="G27" i="62"/>
  <c r="F27" i="62"/>
  <c r="E27" i="62"/>
  <c r="D27" i="62"/>
  <c r="C27" i="62"/>
  <c r="AQ26" i="62"/>
  <c r="AY26" i="62" s="1"/>
  <c r="AP26" i="62"/>
  <c r="AO26" i="62"/>
  <c r="AN26" i="62"/>
  <c r="AM26" i="62"/>
  <c r="AL26" i="62"/>
  <c r="AK26" i="62"/>
  <c r="AJ26" i="62"/>
  <c r="AI26" i="62"/>
  <c r="AH26" i="62"/>
  <c r="AG26" i="62"/>
  <c r="AF26" i="62"/>
  <c r="AE26" i="62"/>
  <c r="AD26" i="62"/>
  <c r="AC26" i="62"/>
  <c r="AB26" i="62"/>
  <c r="AA26" i="62"/>
  <c r="Z26" i="62"/>
  <c r="Y26" i="62"/>
  <c r="X26" i="62"/>
  <c r="W26" i="62"/>
  <c r="V26" i="62"/>
  <c r="U26" i="62"/>
  <c r="T26" i="62"/>
  <c r="S26" i="62"/>
  <c r="R26" i="62"/>
  <c r="Q26" i="62"/>
  <c r="P26" i="62"/>
  <c r="O26" i="62"/>
  <c r="N26" i="62"/>
  <c r="M26" i="62"/>
  <c r="L26" i="62"/>
  <c r="K26" i="62"/>
  <c r="J26" i="62"/>
  <c r="I26" i="62"/>
  <c r="H26" i="62"/>
  <c r="G26" i="62"/>
  <c r="F26" i="62"/>
  <c r="E26" i="62"/>
  <c r="D26" i="62"/>
  <c r="C26" i="62"/>
  <c r="AR26" i="62" s="1"/>
  <c r="AQ25" i="62"/>
  <c r="AY25" i="62" s="1"/>
  <c r="AP25" i="62"/>
  <c r="AO25" i="62"/>
  <c r="AN25" i="62"/>
  <c r="AM25" i="62"/>
  <c r="AL25" i="62"/>
  <c r="AK25" i="62"/>
  <c r="AJ25" i="62"/>
  <c r="AI25" i="62"/>
  <c r="AH25" i="62"/>
  <c r="AG25" i="62"/>
  <c r="AF25" i="62"/>
  <c r="AE25" i="62"/>
  <c r="AD25" i="62"/>
  <c r="AC25" i="62"/>
  <c r="AB25" i="62"/>
  <c r="AA25" i="62"/>
  <c r="Z25" i="62"/>
  <c r="Y25" i="62"/>
  <c r="X25" i="62"/>
  <c r="W25" i="62"/>
  <c r="V25" i="62"/>
  <c r="U25" i="62"/>
  <c r="T25" i="62"/>
  <c r="S25" i="62"/>
  <c r="R25" i="62"/>
  <c r="Q25" i="62"/>
  <c r="P25" i="62"/>
  <c r="O25" i="62"/>
  <c r="N25" i="62"/>
  <c r="M25" i="62"/>
  <c r="L25" i="62"/>
  <c r="K25" i="62"/>
  <c r="J25" i="62"/>
  <c r="I25" i="62"/>
  <c r="H25" i="62"/>
  <c r="G25" i="62"/>
  <c r="F25" i="62"/>
  <c r="E25" i="62"/>
  <c r="D25" i="62"/>
  <c r="AR25" i="62" s="1"/>
  <c r="C25" i="62"/>
  <c r="AQ24" i="62"/>
  <c r="AY24" i="62" s="1"/>
  <c r="AP24" i="62"/>
  <c r="AO24" i="62"/>
  <c r="AN24" i="62"/>
  <c r="AM24" i="62"/>
  <c r="AL24" i="62"/>
  <c r="AK24" i="62"/>
  <c r="AJ24" i="62"/>
  <c r="AI24" i="62"/>
  <c r="AH24" i="62"/>
  <c r="AG24" i="62"/>
  <c r="AF24" i="62"/>
  <c r="AE24" i="62"/>
  <c r="AD24" i="62"/>
  <c r="AC24" i="62"/>
  <c r="AB24" i="62"/>
  <c r="AA24" i="62"/>
  <c r="Z24" i="62"/>
  <c r="Y24" i="62"/>
  <c r="X24" i="62"/>
  <c r="W24" i="62"/>
  <c r="V24" i="62"/>
  <c r="U24" i="62"/>
  <c r="T24" i="62"/>
  <c r="S24" i="62"/>
  <c r="R24" i="62"/>
  <c r="Q24" i="62"/>
  <c r="P24" i="62"/>
  <c r="O24" i="62"/>
  <c r="N24" i="62"/>
  <c r="M24" i="62"/>
  <c r="L24" i="62"/>
  <c r="K24" i="62"/>
  <c r="J24" i="62"/>
  <c r="I24" i="62"/>
  <c r="H24" i="62"/>
  <c r="G24" i="62"/>
  <c r="F24" i="62"/>
  <c r="E24" i="62"/>
  <c r="D24" i="62"/>
  <c r="C24" i="62"/>
  <c r="AQ23" i="62"/>
  <c r="AY23" i="62" s="1"/>
  <c r="AP23" i="62"/>
  <c r="AO23" i="62"/>
  <c r="AN23" i="62"/>
  <c r="AM23" i="62"/>
  <c r="AL23" i="62"/>
  <c r="AK23" i="62"/>
  <c r="AJ23" i="62"/>
  <c r="AI23" i="62"/>
  <c r="AH23" i="62"/>
  <c r="AG23" i="62"/>
  <c r="AF23" i="62"/>
  <c r="AE23" i="62"/>
  <c r="AD23" i="62"/>
  <c r="AC23" i="62"/>
  <c r="AB23" i="62"/>
  <c r="AA23" i="62"/>
  <c r="Z23" i="62"/>
  <c r="Y23" i="62"/>
  <c r="X23" i="62"/>
  <c r="W23" i="62"/>
  <c r="V23" i="62"/>
  <c r="U23" i="62"/>
  <c r="T23" i="62"/>
  <c r="S23" i="62"/>
  <c r="R23" i="62"/>
  <c r="Q23" i="62"/>
  <c r="P23" i="62"/>
  <c r="O23" i="62"/>
  <c r="N23" i="62"/>
  <c r="M23" i="62"/>
  <c r="L23" i="62"/>
  <c r="K23" i="62"/>
  <c r="J23" i="62"/>
  <c r="I23" i="62"/>
  <c r="H23" i="62"/>
  <c r="G23" i="62"/>
  <c r="F23" i="62"/>
  <c r="E23" i="62"/>
  <c r="D23" i="62"/>
  <c r="C23" i="62"/>
  <c r="AQ22" i="62"/>
  <c r="AY22" i="62" s="1"/>
  <c r="AP22" i="62"/>
  <c r="AO22" i="62"/>
  <c r="AN22" i="62"/>
  <c r="AM22" i="62"/>
  <c r="AL22" i="62"/>
  <c r="AK22" i="62"/>
  <c r="AJ22" i="62"/>
  <c r="AI22" i="62"/>
  <c r="AH22" i="62"/>
  <c r="AG22" i="62"/>
  <c r="AF22" i="62"/>
  <c r="AE22" i="62"/>
  <c r="AD22" i="62"/>
  <c r="AC22" i="62"/>
  <c r="AB22" i="62"/>
  <c r="AA22" i="62"/>
  <c r="Z22" i="62"/>
  <c r="Y22" i="62"/>
  <c r="X22" i="62"/>
  <c r="W22" i="62"/>
  <c r="V22" i="62"/>
  <c r="U22" i="62"/>
  <c r="T22" i="62"/>
  <c r="S22" i="62"/>
  <c r="R22" i="62"/>
  <c r="Q22" i="62"/>
  <c r="P22" i="62"/>
  <c r="O22" i="62"/>
  <c r="N22" i="62"/>
  <c r="M22" i="62"/>
  <c r="L22" i="62"/>
  <c r="K22" i="62"/>
  <c r="J22" i="62"/>
  <c r="I22" i="62"/>
  <c r="H22" i="62"/>
  <c r="G22" i="62"/>
  <c r="F22" i="62"/>
  <c r="E22" i="62"/>
  <c r="D22" i="62"/>
  <c r="C22" i="62"/>
  <c r="AR22" i="62" s="1"/>
  <c r="BF17" i="62"/>
  <c r="BE17" i="62"/>
  <c r="BC17" i="62"/>
  <c r="BD17" i="62" s="1"/>
  <c r="BB17" i="62"/>
  <c r="BA17" i="62"/>
  <c r="AY17" i="62"/>
  <c r="AZ17" i="62" s="1"/>
  <c r="AX17" i="62"/>
  <c r="AW17" i="62"/>
  <c r="AR17" i="62"/>
  <c r="BE15" i="62"/>
  <c r="BF15" i="62" s="1"/>
  <c r="BC15" i="62"/>
  <c r="BD15" i="62" s="1"/>
  <c r="BB15" i="62"/>
  <c r="BA15" i="62"/>
  <c r="AY15" i="62"/>
  <c r="AZ15" i="62" s="1"/>
  <c r="AX15" i="62"/>
  <c r="AW15" i="62"/>
  <c r="AR15" i="62"/>
  <c r="BF12" i="62"/>
  <c r="BE12" i="62"/>
  <c r="BC12" i="62"/>
  <c r="BD12" i="62" s="1"/>
  <c r="BB12" i="62"/>
  <c r="BA12" i="62"/>
  <c r="AY12" i="62"/>
  <c r="AZ12" i="62" s="1"/>
  <c r="AX12" i="62"/>
  <c r="AW12" i="62"/>
  <c r="AR12" i="62"/>
  <c r="BE11" i="62"/>
  <c r="BC11" i="62"/>
  <c r="BA11" i="62"/>
  <c r="AY11" i="62"/>
  <c r="AW11" i="62"/>
  <c r="AX11" i="62" s="1"/>
  <c r="AR11" i="62"/>
  <c r="BE10" i="62"/>
  <c r="BC10" i="62"/>
  <c r="BA10" i="62"/>
  <c r="AY10" i="62"/>
  <c r="AW10" i="62"/>
  <c r="AR10" i="62"/>
  <c r="BF10" i="62" s="1"/>
  <c r="BE9" i="62"/>
  <c r="BF9" i="62" s="1"/>
  <c r="BC9" i="62"/>
  <c r="BD9" i="62" s="1"/>
  <c r="BA9" i="62"/>
  <c r="BB9" i="62" s="1"/>
  <c r="AY9" i="62"/>
  <c r="AZ9" i="62" s="1"/>
  <c r="AX9" i="62"/>
  <c r="AW9" i="62"/>
  <c r="AR9" i="62"/>
  <c r="BE8" i="62"/>
  <c r="BF8" i="62" s="1"/>
  <c r="BC8" i="62"/>
  <c r="BA8" i="62"/>
  <c r="BB8" i="62" s="1"/>
  <c r="AY8" i="62"/>
  <c r="AZ8" i="62" s="1"/>
  <c r="AW8" i="62"/>
  <c r="AX8" i="62" s="1"/>
  <c r="AR8" i="62"/>
  <c r="BE7" i="62"/>
  <c r="BC7" i="62"/>
  <c r="BA7" i="62"/>
  <c r="BB7" i="62" s="1"/>
  <c r="AY7" i="62"/>
  <c r="AW7" i="62"/>
  <c r="AX7" i="62" s="1"/>
  <c r="AR7" i="62"/>
  <c r="BF7" i="62" s="1"/>
  <c r="BE6" i="62"/>
  <c r="BC6" i="62"/>
  <c r="BD6" i="62" s="1"/>
  <c r="BB6" i="62"/>
  <c r="BA6" i="62"/>
  <c r="AY6" i="62"/>
  <c r="AW6" i="62"/>
  <c r="AX6" i="62" s="1"/>
  <c r="AR6" i="62"/>
  <c r="BF6" i="62" s="1"/>
  <c r="BE5" i="62"/>
  <c r="BF5" i="62" s="1"/>
  <c r="BC5" i="62"/>
  <c r="BD5" i="62" s="1"/>
  <c r="BA5" i="62"/>
  <c r="BB5" i="62" s="1"/>
  <c r="AY5" i="62"/>
  <c r="AZ5" i="62" s="1"/>
  <c r="AX5" i="62"/>
  <c r="AW5" i="62"/>
  <c r="AR5" i="62"/>
  <c r="BE4" i="62"/>
  <c r="BF4" i="62" s="1"/>
  <c r="BC4" i="62"/>
  <c r="BA4" i="62"/>
  <c r="BB4" i="62" s="1"/>
  <c r="AY4" i="62"/>
  <c r="AZ4" i="62" s="1"/>
  <c r="AW4" i="62"/>
  <c r="AR4" i="62"/>
  <c r="AX4" i="62" s="1"/>
  <c r="C17" i="34"/>
  <c r="D17" i="34"/>
  <c r="F17" i="34"/>
  <c r="G17" i="34"/>
  <c r="H17" i="34"/>
  <c r="I17" i="34"/>
  <c r="J17" i="34"/>
  <c r="K17" i="34"/>
  <c r="L17" i="34"/>
  <c r="M17" i="34"/>
  <c r="N17" i="34"/>
  <c r="O17" i="34"/>
  <c r="D6" i="34"/>
  <c r="E6" i="34"/>
  <c r="F6" i="34"/>
  <c r="G6" i="34"/>
  <c r="H6" i="34"/>
  <c r="I6" i="34"/>
  <c r="J6" i="34"/>
  <c r="K6" i="34"/>
  <c r="L6" i="34"/>
  <c r="M6" i="34"/>
  <c r="N6" i="34"/>
  <c r="O6" i="34"/>
  <c r="D7" i="34"/>
  <c r="E7" i="34"/>
  <c r="F7" i="34"/>
  <c r="G7" i="34"/>
  <c r="H7" i="34"/>
  <c r="I7" i="34"/>
  <c r="J7" i="34"/>
  <c r="K7" i="34"/>
  <c r="L7" i="34"/>
  <c r="M7" i="34"/>
  <c r="N7" i="34"/>
  <c r="O7" i="34"/>
  <c r="D8" i="34"/>
  <c r="E8" i="34"/>
  <c r="F8" i="34"/>
  <c r="G8" i="34"/>
  <c r="H8" i="34"/>
  <c r="I8" i="34"/>
  <c r="J8" i="34"/>
  <c r="K8" i="34"/>
  <c r="L8" i="34"/>
  <c r="M8" i="34"/>
  <c r="N8" i="34"/>
  <c r="O8" i="34"/>
  <c r="D9" i="34"/>
  <c r="E9" i="34"/>
  <c r="F9" i="34"/>
  <c r="G9" i="34"/>
  <c r="H9" i="34"/>
  <c r="I9" i="34"/>
  <c r="J9" i="34"/>
  <c r="K9" i="34"/>
  <c r="L9" i="34"/>
  <c r="M9" i="34"/>
  <c r="N9" i="34"/>
  <c r="O9" i="34"/>
  <c r="D10" i="34"/>
  <c r="E10" i="34"/>
  <c r="F10" i="34"/>
  <c r="G10" i="34"/>
  <c r="H10" i="34"/>
  <c r="I10" i="34"/>
  <c r="J10" i="34"/>
  <c r="K10" i="34"/>
  <c r="L10" i="34"/>
  <c r="M10" i="34"/>
  <c r="N10" i="34"/>
  <c r="O10" i="34"/>
  <c r="D11" i="34"/>
  <c r="E11" i="34"/>
  <c r="F11" i="34"/>
  <c r="G11" i="34"/>
  <c r="H11" i="34"/>
  <c r="I11" i="34"/>
  <c r="J11" i="34"/>
  <c r="K11" i="34"/>
  <c r="L11" i="34"/>
  <c r="M11" i="34"/>
  <c r="N11" i="34"/>
  <c r="O11" i="34"/>
  <c r="D12" i="34"/>
  <c r="E12" i="34"/>
  <c r="F12" i="34"/>
  <c r="G12" i="34"/>
  <c r="H12" i="34"/>
  <c r="I12" i="34"/>
  <c r="J12" i="34"/>
  <c r="K12" i="34"/>
  <c r="L12" i="34"/>
  <c r="M12" i="34"/>
  <c r="N12" i="34"/>
  <c r="O12" i="34"/>
  <c r="D13" i="34"/>
  <c r="E13" i="34"/>
  <c r="F13" i="34"/>
  <c r="G13" i="34"/>
  <c r="H13" i="34"/>
  <c r="I13" i="34"/>
  <c r="J13" i="34"/>
  <c r="K13" i="34"/>
  <c r="L13" i="34"/>
  <c r="M13" i="34"/>
  <c r="N13" i="34"/>
  <c r="O13" i="34"/>
  <c r="D14" i="34"/>
  <c r="E14" i="34"/>
  <c r="F14" i="34"/>
  <c r="G14" i="34"/>
  <c r="H14" i="34"/>
  <c r="I14" i="34"/>
  <c r="J14" i="34"/>
  <c r="K14" i="34"/>
  <c r="L14" i="34"/>
  <c r="M14" i="34"/>
  <c r="N14" i="34"/>
  <c r="O14" i="34"/>
  <c r="C6" i="34"/>
  <c r="C7" i="34"/>
  <c r="C8" i="34"/>
  <c r="C9" i="34"/>
  <c r="C10" i="34"/>
  <c r="C11" i="34"/>
  <c r="C12" i="34"/>
  <c r="C13" i="34"/>
  <c r="C14" i="34"/>
  <c r="B6" i="34"/>
  <c r="B7" i="34"/>
  <c r="B8" i="34"/>
  <c r="B9" i="34"/>
  <c r="B10" i="34"/>
  <c r="B11" i="34"/>
  <c r="B12" i="34"/>
  <c r="B13" i="34"/>
  <c r="B14" i="34"/>
  <c r="AR4" i="14"/>
  <c r="AR15" i="14"/>
  <c r="AZ15" i="64" l="1"/>
  <c r="AW33" i="64"/>
  <c r="AY33" i="64"/>
  <c r="BA33" i="64"/>
  <c r="BF11" i="64"/>
  <c r="BD11" i="64"/>
  <c r="AZ11" i="64"/>
  <c r="AR29" i="64"/>
  <c r="BD10" i="64"/>
  <c r="AZ10" i="64"/>
  <c r="AR28" i="64"/>
  <c r="AZ28" i="64" s="1"/>
  <c r="BA28" i="64" s="1"/>
  <c r="AZ9" i="64"/>
  <c r="AR27" i="64"/>
  <c r="AU9" i="64" s="1"/>
  <c r="BD8" i="64"/>
  <c r="BD7" i="64"/>
  <c r="AZ7" i="64"/>
  <c r="AR25" i="64"/>
  <c r="AZ25" i="64" s="1"/>
  <c r="BA25" i="64" s="1"/>
  <c r="BD6" i="64"/>
  <c r="AR24" i="64"/>
  <c r="AZ24" i="64" s="1"/>
  <c r="BA24" i="64" s="1"/>
  <c r="AR23" i="64"/>
  <c r="AU5" i="64" s="1"/>
  <c r="BD4" i="64"/>
  <c r="I25" i="65"/>
  <c r="J25" i="65" s="1"/>
  <c r="I27" i="65"/>
  <c r="J27" i="65" s="1"/>
  <c r="I29" i="65"/>
  <c r="J29" i="65" s="1"/>
  <c r="I31" i="65"/>
  <c r="J31" i="65" s="1"/>
  <c r="I33" i="65"/>
  <c r="J33" i="65" s="1"/>
  <c r="I26" i="65"/>
  <c r="J26" i="65" s="1"/>
  <c r="I28" i="65"/>
  <c r="J28" i="65" s="1"/>
  <c r="I30" i="65"/>
  <c r="J30" i="65" s="1"/>
  <c r="I32" i="65"/>
  <c r="J32" i="65" s="1"/>
  <c r="I24" i="65"/>
  <c r="AW23" i="64"/>
  <c r="AX23" i="64" s="1"/>
  <c r="AW27" i="64"/>
  <c r="AX27" i="64" s="1"/>
  <c r="AZ27" i="64"/>
  <c r="BA27" i="64" s="1"/>
  <c r="AU6" i="64"/>
  <c r="AW24" i="64"/>
  <c r="AX24" i="64" s="1"/>
  <c r="AU7" i="64"/>
  <c r="AW25" i="64"/>
  <c r="AX25" i="64" s="1"/>
  <c r="AU10" i="64"/>
  <c r="AW28" i="64"/>
  <c r="AX28" i="64" s="1"/>
  <c r="AU11" i="64"/>
  <c r="AW29" i="64"/>
  <c r="AX29" i="64" s="1"/>
  <c r="AZ29" i="64"/>
  <c r="BA29" i="64" s="1"/>
  <c r="AW22" i="64"/>
  <c r="AX22" i="64" s="1"/>
  <c r="AU4" i="64"/>
  <c r="AZ22" i="64"/>
  <c r="BA22" i="64" s="1"/>
  <c r="AW26" i="64"/>
  <c r="AX26" i="64" s="1"/>
  <c r="AU8" i="64"/>
  <c r="AZ26" i="64"/>
  <c r="BA26" i="64" s="1"/>
  <c r="AW30" i="64"/>
  <c r="AX30" i="64" s="1"/>
  <c r="AU12" i="64"/>
  <c r="AZ30" i="64"/>
  <c r="BA30" i="64" s="1"/>
  <c r="AU35" i="64"/>
  <c r="AU17" i="64"/>
  <c r="AR33" i="64"/>
  <c r="AW33" i="62"/>
  <c r="AY33" i="62"/>
  <c r="BA33" i="62"/>
  <c r="BB10" i="62"/>
  <c r="AX10" i="62"/>
  <c r="BD10" i="62"/>
  <c r="BB11" i="62"/>
  <c r="BF11" i="62"/>
  <c r="AZ10" i="62"/>
  <c r="BD11" i="62"/>
  <c r="AZ11" i="62"/>
  <c r="AR28" i="62"/>
  <c r="AZ28" i="62" s="1"/>
  <c r="AR29" i="62"/>
  <c r="AU11" i="62" s="1"/>
  <c r="AR27" i="62"/>
  <c r="AZ27" i="62" s="1"/>
  <c r="BD8" i="62"/>
  <c r="BD7" i="62"/>
  <c r="AZ7" i="62"/>
  <c r="AZ25" i="62"/>
  <c r="AZ6" i="62"/>
  <c r="AR24" i="62"/>
  <c r="AW24" i="62" s="1"/>
  <c r="AX24" i="62" s="1"/>
  <c r="AR23" i="62"/>
  <c r="AZ23" i="62" s="1"/>
  <c r="BA23" i="62" s="1"/>
  <c r="BD4" i="62"/>
  <c r="I25" i="63"/>
  <c r="J25" i="63" s="1"/>
  <c r="I27" i="63"/>
  <c r="J27" i="63" s="1"/>
  <c r="I29" i="63"/>
  <c r="J29" i="63" s="1"/>
  <c r="I31" i="63"/>
  <c r="J31" i="63" s="1"/>
  <c r="I33" i="63"/>
  <c r="J33" i="63" s="1"/>
  <c r="I26" i="63"/>
  <c r="J26" i="63" s="1"/>
  <c r="I28" i="63"/>
  <c r="J28" i="63" s="1"/>
  <c r="I30" i="63"/>
  <c r="J30" i="63" s="1"/>
  <c r="I32" i="63"/>
  <c r="J32" i="63" s="1"/>
  <c r="AU5" i="62"/>
  <c r="AW27" i="62"/>
  <c r="AX27" i="62" s="1"/>
  <c r="AU9" i="62"/>
  <c r="BA25" i="62"/>
  <c r="AU10" i="62"/>
  <c r="AW28" i="62"/>
  <c r="AX28" i="62" s="1"/>
  <c r="AW29" i="62"/>
  <c r="AX29" i="62" s="1"/>
  <c r="AZ29" i="62"/>
  <c r="BA29" i="62" s="1"/>
  <c r="AW22" i="62"/>
  <c r="AX22" i="62" s="1"/>
  <c r="AU4" i="62"/>
  <c r="AZ22" i="62"/>
  <c r="BA22" i="62" s="1"/>
  <c r="AU7" i="62"/>
  <c r="AW25" i="62"/>
  <c r="AX25" i="62" s="1"/>
  <c r="AW26" i="62"/>
  <c r="AX26" i="62" s="1"/>
  <c r="AU8" i="62"/>
  <c r="AZ26" i="62"/>
  <c r="AW30" i="62"/>
  <c r="AX30" i="62" s="1"/>
  <c r="AU12" i="62"/>
  <c r="AZ30" i="62"/>
  <c r="BA30" i="62" s="1"/>
  <c r="AU35" i="62"/>
  <c r="AU17" i="62"/>
  <c r="AR33" i="62"/>
  <c r="AZ33" i="62" s="1"/>
  <c r="AX33" i="64" l="1"/>
  <c r="BD33" i="64"/>
  <c r="AZ23" i="64"/>
  <c r="BA23" i="64" s="1"/>
  <c r="BB33" i="64"/>
  <c r="AU33" i="64"/>
  <c r="AU15" i="64"/>
  <c r="BF33" i="64"/>
  <c r="AZ33" i="64"/>
  <c r="BA28" i="62"/>
  <c r="BA27" i="62"/>
  <c r="BA26" i="62"/>
  <c r="AU6" i="62"/>
  <c r="AZ24" i="62"/>
  <c r="BA24" i="62" s="1"/>
  <c r="AW23" i="62"/>
  <c r="AX23" i="62" s="1"/>
  <c r="BB33" i="62"/>
  <c r="AX33" i="62"/>
  <c r="BD33" i="62"/>
  <c r="AU33" i="62"/>
  <c r="AU15" i="62"/>
  <c r="BF33" i="62"/>
  <c r="J20" i="58" l="1"/>
  <c r="J15" i="58"/>
  <c r="J16" i="58"/>
  <c r="J35" i="58"/>
  <c r="J25" i="58"/>
  <c r="J14" i="58"/>
  <c r="J8" i="58"/>
  <c r="J5" i="58"/>
  <c r="J18" i="58"/>
  <c r="J39" i="58"/>
  <c r="J11" i="58"/>
  <c r="J7" i="58"/>
  <c r="J28" i="58"/>
  <c r="J26" i="58"/>
  <c r="J33" i="58"/>
  <c r="J30" i="58"/>
  <c r="J23" i="58"/>
  <c r="J34" i="58"/>
  <c r="J36" i="58"/>
  <c r="J37" i="58"/>
  <c r="J21" i="58"/>
  <c r="J24" i="58"/>
  <c r="J29" i="58"/>
  <c r="J32" i="58"/>
  <c r="J27" i="58"/>
  <c r="J40" i="58"/>
  <c r="J4" i="58"/>
  <c r="J48" i="43" l="1"/>
  <c r="J34" i="57"/>
  <c r="J6" i="57"/>
  <c r="J12" i="57"/>
  <c r="J47" i="57"/>
  <c r="J37" i="57"/>
  <c r="J35" i="57"/>
  <c r="J11" i="57"/>
  <c r="J17" i="57"/>
  <c r="J4" i="57"/>
  <c r="J29" i="57"/>
  <c r="J31" i="57"/>
  <c r="J30" i="57"/>
  <c r="J25" i="57"/>
  <c r="J33" i="57"/>
  <c r="J10" i="57"/>
  <c r="J22" i="57"/>
  <c r="J39" i="57"/>
  <c r="J32" i="57"/>
  <c r="J23" i="57"/>
  <c r="J14" i="57"/>
  <c r="J16" i="57"/>
  <c r="J7" i="57"/>
  <c r="J9" i="57"/>
  <c r="J15" i="57"/>
  <c r="J44" i="57"/>
  <c r="J13" i="57"/>
  <c r="J5" i="57"/>
  <c r="J36" i="57"/>
  <c r="J24" i="57"/>
  <c r="J21" i="43"/>
  <c r="J35" i="43"/>
  <c r="J24" i="43"/>
  <c r="J16" i="43"/>
  <c r="J31" i="43"/>
  <c r="J19" i="43"/>
  <c r="J44" i="43"/>
  <c r="J38" i="43"/>
  <c r="J15" i="43"/>
  <c r="J5" i="43"/>
  <c r="J34" i="43"/>
  <c r="J36" i="43"/>
  <c r="J40" i="43"/>
  <c r="J22" i="43"/>
  <c r="J26" i="43"/>
  <c r="J27" i="43"/>
  <c r="J23" i="43"/>
  <c r="J11" i="43"/>
  <c r="J17" i="43"/>
  <c r="J28" i="43"/>
  <c r="J33" i="43"/>
  <c r="J29" i="43"/>
  <c r="J12" i="43"/>
  <c r="J20" i="43"/>
  <c r="J42" i="43"/>
  <c r="J7" i="43"/>
  <c r="AH15" i="60"/>
  <c r="T16" i="60"/>
  <c r="M16" i="60"/>
  <c r="G36" i="57"/>
  <c r="G15" i="57"/>
  <c r="G5" i="57"/>
  <c r="E36" i="57"/>
  <c r="E15" i="57"/>
  <c r="E5" i="57"/>
  <c r="G24" i="57"/>
  <c r="E24" i="57"/>
  <c r="G20" i="58"/>
  <c r="E20" i="58"/>
  <c r="G19" i="58"/>
  <c r="E19" i="58"/>
  <c r="J19" i="58" s="1"/>
  <c r="G35" i="58"/>
  <c r="E35" i="58"/>
  <c r="G15" i="58"/>
  <c r="E15" i="58"/>
  <c r="G8" i="58"/>
  <c r="E8" i="58"/>
  <c r="G25" i="58"/>
  <c r="E25" i="58"/>
  <c r="G14" i="58"/>
  <c r="E14" i="58"/>
  <c r="G18" i="58"/>
  <c r="E18" i="58"/>
  <c r="G30" i="58"/>
  <c r="E30" i="58"/>
  <c r="G37" i="58"/>
  <c r="E37" i="58"/>
  <c r="G24" i="58"/>
  <c r="E24" i="58"/>
  <c r="G11" i="58"/>
  <c r="E11" i="58"/>
  <c r="G36" i="58"/>
  <c r="E36" i="58"/>
  <c r="G33" i="58"/>
  <c r="E33" i="58"/>
  <c r="G4" i="58"/>
  <c r="G7" i="58"/>
  <c r="E7" i="58"/>
  <c r="G28" i="58"/>
  <c r="E28" i="58"/>
  <c r="G16" i="58"/>
  <c r="E16" i="58"/>
  <c r="G32" i="58"/>
  <c r="E32" i="58"/>
  <c r="G21" i="58"/>
  <c r="E21" i="58"/>
  <c r="G27" i="58"/>
  <c r="E27" i="58"/>
  <c r="G26" i="58"/>
  <c r="E26" i="58"/>
  <c r="G29" i="58"/>
  <c r="E29" i="58"/>
  <c r="G39" i="58"/>
  <c r="E39" i="58"/>
  <c r="G34" i="58"/>
  <c r="E34" i="58"/>
  <c r="G40" i="58"/>
  <c r="E40" i="58"/>
  <c r="G23" i="58"/>
  <c r="E23" i="58"/>
  <c r="G5" i="58"/>
  <c r="E5" i="58"/>
  <c r="G9" i="57"/>
  <c r="E9" i="57"/>
  <c r="G16" i="57"/>
  <c r="E16" i="57"/>
  <c r="G17" i="57"/>
  <c r="E17" i="57"/>
  <c r="G31" i="57"/>
  <c r="E31" i="57"/>
  <c r="G37" i="57"/>
  <c r="E37" i="57"/>
  <c r="G6" i="57"/>
  <c r="E6" i="57"/>
  <c r="G14" i="57"/>
  <c r="E14" i="57"/>
  <c r="G11" i="57"/>
  <c r="E11" i="57"/>
  <c r="G23" i="57"/>
  <c r="E23" i="57"/>
  <c r="G13" i="57"/>
  <c r="E13" i="57"/>
  <c r="G35" i="57"/>
  <c r="E35" i="57"/>
  <c r="G34" i="57"/>
  <c r="E34" i="57"/>
  <c r="G7" i="57"/>
  <c r="E7" i="57"/>
  <c r="G4" i="57"/>
  <c r="E4" i="57"/>
  <c r="G25" i="57"/>
  <c r="E25" i="57"/>
  <c r="G10" i="57"/>
  <c r="E10" i="57"/>
  <c r="G29" i="57"/>
  <c r="E29" i="57"/>
  <c r="G47" i="57"/>
  <c r="E47" i="57"/>
  <c r="G22" i="57"/>
  <c r="E22" i="57"/>
  <c r="G32" i="57"/>
  <c r="E32" i="57"/>
  <c r="G30" i="57"/>
  <c r="E30" i="57"/>
  <c r="G33" i="57"/>
  <c r="E33" i="57"/>
  <c r="G12" i="57"/>
  <c r="E12" i="57"/>
  <c r="G39" i="57"/>
  <c r="E39" i="57"/>
  <c r="G44" i="57"/>
  <c r="E44" i="57"/>
  <c r="D19" i="34"/>
  <c r="AY15" i="14"/>
  <c r="AW15" i="14"/>
  <c r="BA15" i="14"/>
  <c r="BE15" i="14"/>
  <c r="BC15" i="14"/>
  <c r="BC5" i="14"/>
  <c r="BC6" i="14"/>
  <c r="BC7" i="14"/>
  <c r="BC8" i="14"/>
  <c r="BC9" i="14"/>
  <c r="BC10" i="14"/>
  <c r="BC11" i="14"/>
  <c r="BC12" i="14"/>
  <c r="BC4" i="14"/>
  <c r="BA5" i="14"/>
  <c r="BA6" i="14"/>
  <c r="BA7" i="14"/>
  <c r="BA8" i="14"/>
  <c r="BA9" i="14"/>
  <c r="BA10" i="14"/>
  <c r="BA11" i="14"/>
  <c r="BA12" i="14"/>
  <c r="BA4" i="14"/>
  <c r="BE5" i="14"/>
  <c r="BE6" i="14"/>
  <c r="BE7" i="14"/>
  <c r="BE8" i="14"/>
  <c r="BE9" i="14"/>
  <c r="BE10" i="14"/>
  <c r="BE11" i="14"/>
  <c r="BE12" i="14"/>
  <c r="BE4" i="14"/>
  <c r="AY5" i="14"/>
  <c r="AY6" i="14"/>
  <c r="AY7" i="14"/>
  <c r="AY8" i="14"/>
  <c r="AY9" i="14"/>
  <c r="AY10" i="14"/>
  <c r="AY11" i="14"/>
  <c r="AY12" i="14"/>
  <c r="AZ12" i="14" s="1"/>
  <c r="AY4" i="14"/>
  <c r="AW5" i="14"/>
  <c r="AW6" i="14"/>
  <c r="AW7" i="14"/>
  <c r="AW8" i="14"/>
  <c r="AW9" i="14"/>
  <c r="AW10" i="14"/>
  <c r="AW11" i="14"/>
  <c r="AW12" i="14"/>
  <c r="AW4" i="14"/>
  <c r="AX4" i="14" s="1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AF33" i="14"/>
  <c r="AG33" i="14"/>
  <c r="AH33" i="14"/>
  <c r="AI33" i="14"/>
  <c r="AJ33" i="14"/>
  <c r="AK33" i="14"/>
  <c r="AL33" i="14"/>
  <c r="AM33" i="14"/>
  <c r="AN33" i="14"/>
  <c r="AO33" i="14"/>
  <c r="AP33" i="14"/>
  <c r="AQ33" i="14"/>
  <c r="C33" i="14"/>
  <c r="AR12" i="14"/>
  <c r="BB12" i="14" s="1"/>
  <c r="AR17" i="14"/>
  <c r="BF12" i="14" l="1"/>
  <c r="BD12" i="14"/>
  <c r="AX12" i="14"/>
  <c r="AR33" i="14"/>
  <c r="G23" i="43" l="1"/>
  <c r="G33" i="43"/>
  <c r="G44" i="43"/>
  <c r="G7" i="43"/>
  <c r="G42" i="43"/>
  <c r="G15" i="43"/>
  <c r="G20" i="43"/>
  <c r="G24" i="43"/>
  <c r="G48" i="43"/>
  <c r="G40" i="43"/>
  <c r="G35" i="43"/>
  <c r="G5" i="43"/>
  <c r="G22" i="43"/>
  <c r="G26" i="43"/>
  <c r="G16" i="43"/>
  <c r="G31" i="43"/>
  <c r="G17" i="43"/>
  <c r="G11" i="43"/>
  <c r="G34" i="43"/>
  <c r="G21" i="43"/>
  <c r="G12" i="43"/>
  <c r="G29" i="43"/>
  <c r="G19" i="43"/>
  <c r="G36" i="43"/>
  <c r="G28" i="43"/>
  <c r="G38" i="43"/>
  <c r="G27" i="43"/>
  <c r="E23" i="43"/>
  <c r="E33" i="43"/>
  <c r="E44" i="43"/>
  <c r="E7" i="43"/>
  <c r="E42" i="43"/>
  <c r="E15" i="43"/>
  <c r="E20" i="43"/>
  <c r="E24" i="43"/>
  <c r="E48" i="43"/>
  <c r="E40" i="43"/>
  <c r="E35" i="43"/>
  <c r="E5" i="43"/>
  <c r="E22" i="43"/>
  <c r="E26" i="43"/>
  <c r="E16" i="43"/>
  <c r="E31" i="43"/>
  <c r="E17" i="43"/>
  <c r="E11" i="43"/>
  <c r="E34" i="43"/>
  <c r="E21" i="43"/>
  <c r="E12" i="43"/>
  <c r="E29" i="43"/>
  <c r="E19" i="43"/>
  <c r="E36" i="43"/>
  <c r="E28" i="43"/>
  <c r="E38" i="43"/>
  <c r="E27" i="43"/>
  <c r="BC17" i="14"/>
  <c r="BF17" i="14"/>
  <c r="BE17" i="14"/>
  <c r="BA17" i="14"/>
  <c r="BB17" i="14" s="1"/>
  <c r="AY17" i="14"/>
  <c r="AZ17" i="14" s="1"/>
  <c r="AW17" i="14"/>
  <c r="AB35" i="14"/>
  <c r="AC35" i="14"/>
  <c r="AD35" i="14"/>
  <c r="AE35" i="14"/>
  <c r="AF35" i="14"/>
  <c r="AG35" i="14"/>
  <c r="AH35" i="14"/>
  <c r="AI35" i="14"/>
  <c r="AJ35" i="14"/>
  <c r="AK35" i="14"/>
  <c r="AL35" i="14"/>
  <c r="AM35" i="14"/>
  <c r="AN35" i="14"/>
  <c r="AO35" i="14"/>
  <c r="AP35" i="14"/>
  <c r="AQ35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C35" i="14"/>
  <c r="AR35" i="14" l="1"/>
  <c r="AU17" i="14" s="1"/>
  <c r="BD17" i="14"/>
  <c r="AX17" i="14"/>
  <c r="I26" i="40"/>
  <c r="I27" i="40"/>
  <c r="I25" i="40"/>
  <c r="L36" i="34" l="1"/>
  <c r="J36" i="34"/>
  <c r="H36" i="34"/>
  <c r="F36" i="34"/>
  <c r="C36" i="34"/>
  <c r="D36" i="34" s="1"/>
  <c r="H33" i="34"/>
  <c r="C33" i="34"/>
  <c r="H32" i="34"/>
  <c r="C32" i="34"/>
  <c r="H31" i="34"/>
  <c r="C31" i="34"/>
  <c r="F31" i="34" s="1"/>
  <c r="G31" i="34" s="1"/>
  <c r="H30" i="34"/>
  <c r="C30" i="34"/>
  <c r="F30" i="34" s="1"/>
  <c r="G30" i="34" s="1"/>
  <c r="H29" i="34"/>
  <c r="C29" i="34"/>
  <c r="H28" i="34"/>
  <c r="I28" i="34" s="1"/>
  <c r="J28" i="34" s="1"/>
  <c r="C28" i="34"/>
  <c r="F28" i="34" s="1"/>
  <c r="G28" i="34" s="1"/>
  <c r="H27" i="34"/>
  <c r="C27" i="34"/>
  <c r="F27" i="34" s="1"/>
  <c r="G27" i="34" s="1"/>
  <c r="H26" i="34"/>
  <c r="C26" i="34"/>
  <c r="F26" i="34" s="1"/>
  <c r="G26" i="34" s="1"/>
  <c r="H25" i="34"/>
  <c r="C25" i="34"/>
  <c r="L24" i="34"/>
  <c r="J24" i="34"/>
  <c r="H24" i="34"/>
  <c r="F24" i="34"/>
  <c r="C24" i="34"/>
  <c r="G24" i="34" l="1"/>
  <c r="I29" i="34"/>
  <c r="J29" i="34" s="1"/>
  <c r="M24" i="34"/>
  <c r="I26" i="34"/>
  <c r="J26" i="34" s="1"/>
  <c r="I30" i="34"/>
  <c r="J30" i="34" s="1"/>
  <c r="G36" i="34"/>
  <c r="I36" i="34"/>
  <c r="I24" i="34"/>
  <c r="I27" i="34"/>
  <c r="J27" i="34" s="1"/>
  <c r="I31" i="34"/>
  <c r="J31" i="34" s="1"/>
  <c r="K36" i="34"/>
  <c r="M36" i="34"/>
  <c r="I33" i="34"/>
  <c r="J33" i="34" s="1"/>
  <c r="I25" i="34"/>
  <c r="J25" i="34" s="1"/>
  <c r="I32" i="34"/>
  <c r="J32" i="34" s="1"/>
  <c r="F25" i="34"/>
  <c r="G25" i="34" s="1"/>
  <c r="F29" i="34"/>
  <c r="G29" i="34" s="1"/>
  <c r="F33" i="34"/>
  <c r="G33" i="34" s="1"/>
  <c r="F32" i="34"/>
  <c r="G32" i="34" s="1"/>
  <c r="K24" i="34"/>
  <c r="AR5" i="14" l="1"/>
  <c r="AR6" i="14"/>
  <c r="AR7" i="14"/>
  <c r="AR8" i="14"/>
  <c r="AR9" i="14"/>
  <c r="AR10" i="14"/>
  <c r="AR11" i="14"/>
  <c r="BF8" i="14" l="1"/>
  <c r="BD8" i="14"/>
  <c r="C2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AJ22" i="14"/>
  <c r="AK22" i="14"/>
  <c r="AL22" i="14"/>
  <c r="AM22" i="14"/>
  <c r="AN22" i="14"/>
  <c r="AO22" i="14"/>
  <c r="AP22" i="14"/>
  <c r="AQ22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AF23" i="14"/>
  <c r="AG23" i="14"/>
  <c r="AH23" i="14"/>
  <c r="AI23" i="14"/>
  <c r="AJ23" i="14"/>
  <c r="AK23" i="14"/>
  <c r="AL23" i="14"/>
  <c r="AM23" i="14"/>
  <c r="AN23" i="14"/>
  <c r="AO23" i="14"/>
  <c r="AP23" i="14"/>
  <c r="AQ23" i="14"/>
  <c r="C24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AF24" i="14"/>
  <c r="AG24" i="14"/>
  <c r="AH24" i="14"/>
  <c r="AI24" i="14"/>
  <c r="AJ24" i="14"/>
  <c r="AK24" i="14"/>
  <c r="AL24" i="14"/>
  <c r="AM24" i="14"/>
  <c r="AN24" i="14"/>
  <c r="AO24" i="14"/>
  <c r="AP24" i="14"/>
  <c r="AQ24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AJ25" i="14"/>
  <c r="AK25" i="14"/>
  <c r="AL25" i="14"/>
  <c r="AM25" i="14"/>
  <c r="AN25" i="14"/>
  <c r="AO25" i="14"/>
  <c r="AP25" i="14"/>
  <c r="AQ25" i="14"/>
  <c r="C26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AF26" i="14"/>
  <c r="AG26" i="14"/>
  <c r="AH26" i="14"/>
  <c r="AI26" i="14"/>
  <c r="AJ26" i="14"/>
  <c r="AK26" i="14"/>
  <c r="AL26" i="14"/>
  <c r="AM26" i="14"/>
  <c r="AN26" i="14"/>
  <c r="AO26" i="14"/>
  <c r="AP26" i="14"/>
  <c r="AQ26" i="14"/>
  <c r="C27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AJ27" i="14"/>
  <c r="AK27" i="14"/>
  <c r="AL27" i="14"/>
  <c r="AM27" i="14"/>
  <c r="AN27" i="14"/>
  <c r="AO27" i="14"/>
  <c r="AP27" i="14"/>
  <c r="AQ27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AH28" i="14"/>
  <c r="AI28" i="14"/>
  <c r="AJ28" i="14"/>
  <c r="AK28" i="14"/>
  <c r="AL28" i="14"/>
  <c r="AM28" i="14"/>
  <c r="AN28" i="14"/>
  <c r="AO28" i="14"/>
  <c r="AP28" i="14"/>
  <c r="AQ28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AH29" i="14"/>
  <c r="AI29" i="14"/>
  <c r="AJ29" i="14"/>
  <c r="AK29" i="14"/>
  <c r="AL29" i="14"/>
  <c r="AM29" i="14"/>
  <c r="AN29" i="14"/>
  <c r="AO29" i="14"/>
  <c r="AP29" i="14"/>
  <c r="AQ29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AF30" i="14"/>
  <c r="AG30" i="14"/>
  <c r="AH30" i="14"/>
  <c r="AI30" i="14"/>
  <c r="AJ30" i="14"/>
  <c r="AK30" i="14"/>
  <c r="AL30" i="14"/>
  <c r="AM30" i="14"/>
  <c r="AN30" i="14"/>
  <c r="AO30" i="14"/>
  <c r="AP30" i="14"/>
  <c r="AQ30" i="14"/>
  <c r="BE33" i="14"/>
  <c r="BC33" i="14" l="1"/>
  <c r="BF33" i="14"/>
  <c r="AY33" i="14"/>
  <c r="AW33" i="14"/>
  <c r="AR22" i="14"/>
  <c r="AW22" i="14" s="1"/>
  <c r="AY27" i="14"/>
  <c r="AY28" i="14"/>
  <c r="BA33" i="14"/>
  <c r="AY25" i="14"/>
  <c r="AR25" i="14"/>
  <c r="AW25" i="14" s="1"/>
  <c r="AY24" i="14"/>
  <c r="AR24" i="14"/>
  <c r="AW24" i="14" s="1"/>
  <c r="AR29" i="14"/>
  <c r="AW29" i="14" s="1"/>
  <c r="AY30" i="14"/>
  <c r="AR28" i="14"/>
  <c r="AW28" i="14" s="1"/>
  <c r="AY29" i="14"/>
  <c r="AR30" i="14"/>
  <c r="AR27" i="14"/>
  <c r="AW27" i="14" s="1"/>
  <c r="AY26" i="14"/>
  <c r="AR26" i="14"/>
  <c r="AU8" i="14" s="1"/>
  <c r="AY22" i="14"/>
  <c r="AY23" i="14"/>
  <c r="AR23" i="14"/>
  <c r="AW23" i="14" s="1"/>
  <c r="AZ22" i="14" l="1"/>
  <c r="AW30" i="14"/>
  <c r="AU12" i="14"/>
  <c r="AZ33" i="14"/>
  <c r="AX33" i="14"/>
  <c r="BB33" i="14"/>
  <c r="AZ25" i="14"/>
  <c r="BD33" i="14"/>
  <c r="AZ30" i="14"/>
  <c r="AZ29" i="14"/>
  <c r="AZ26" i="14"/>
  <c r="AZ24" i="14"/>
  <c r="AZ23" i="14"/>
  <c r="AZ27" i="14"/>
  <c r="AZ28" i="14"/>
  <c r="AW26" i="14"/>
  <c r="AU35" i="14"/>
  <c r="BB8" i="14" l="1"/>
  <c r="AZ8" i="14"/>
  <c r="AX8" i="14"/>
  <c r="AX30" i="14" l="1"/>
  <c r="AX28" i="14"/>
  <c r="AX29" i="14"/>
  <c r="AX27" i="14"/>
  <c r="AX23" i="14"/>
  <c r="AX22" i="14"/>
  <c r="AX25" i="14"/>
  <c r="AX24" i="14"/>
  <c r="AX26" i="14"/>
  <c r="BB10" i="14"/>
  <c r="AU15" i="14" l="1"/>
  <c r="BF15" i="14"/>
  <c r="AZ15" i="14"/>
  <c r="BB15" i="14"/>
  <c r="AX15" i="14"/>
  <c r="BD15" i="14"/>
  <c r="AU33" i="14"/>
  <c r="AX11" i="14"/>
  <c r="BD11" i="14"/>
  <c r="BF11" i="14"/>
  <c r="BF10" i="14"/>
  <c r="BD10" i="14"/>
  <c r="AU9" i="14"/>
  <c r="BF9" i="14"/>
  <c r="BD9" i="14"/>
  <c r="AU6" i="14"/>
  <c r="BD6" i="14"/>
  <c r="BF6" i="14"/>
  <c r="AZ7" i="14"/>
  <c r="BF7" i="14"/>
  <c r="BD7" i="14"/>
  <c r="BD4" i="14"/>
  <c r="BF4" i="14"/>
  <c r="AZ5" i="14"/>
  <c r="BD5" i="14"/>
  <c r="BF5" i="14"/>
  <c r="AZ6" i="14"/>
  <c r="BB7" i="14"/>
  <c r="AX7" i="14"/>
  <c r="AU7" i="14"/>
  <c r="AX5" i="14"/>
  <c r="BB6" i="14"/>
  <c r="BB5" i="14"/>
  <c r="AX6" i="14"/>
  <c r="AX9" i="14"/>
  <c r="AU5" i="14"/>
  <c r="AU11" i="14"/>
  <c r="AZ9" i="14"/>
  <c r="BB9" i="14"/>
  <c r="AU4" i="14"/>
  <c r="AZ4" i="14"/>
  <c r="BB11" i="14"/>
  <c r="AZ11" i="14"/>
  <c r="AU10" i="14"/>
  <c r="AZ10" i="14"/>
  <c r="BB4" i="14"/>
  <c r="AX10" i="14"/>
  <c r="BA28" i="14" l="1"/>
  <c r="BA27" i="14"/>
  <c r="BA25" i="14"/>
  <c r="BA24" i="14"/>
  <c r="BA22" i="14"/>
  <c r="BA23" i="14"/>
  <c r="BA29" i="14"/>
  <c r="BA26" i="14"/>
  <c r="BA30" i="14"/>
  <c r="G14" i="9"/>
  <c r="F14" i="9"/>
  <c r="H13" i="9"/>
  <c r="H12" i="9"/>
  <c r="H11" i="9"/>
  <c r="H10" i="9"/>
  <c r="H9" i="9"/>
  <c r="H8" i="9"/>
  <c r="H7" i="9"/>
  <c r="H6" i="9"/>
  <c r="H5" i="9"/>
  <c r="D14" i="9"/>
  <c r="C14" i="9"/>
  <c r="B14" i="9"/>
  <c r="E13" i="9"/>
  <c r="E12" i="9"/>
  <c r="E11" i="9"/>
  <c r="E10" i="9"/>
  <c r="E9" i="9"/>
  <c r="E8" i="9"/>
  <c r="E7" i="9"/>
  <c r="E6" i="9"/>
  <c r="E5" i="9"/>
  <c r="H14" i="9" l="1"/>
  <c r="E14" i="9"/>
</calcChain>
</file>

<file path=xl/sharedStrings.xml><?xml version="1.0" encoding="utf-8"?>
<sst xmlns="http://schemas.openxmlformats.org/spreadsheetml/2006/main" count="2633" uniqueCount="499">
  <si>
    <t>TT</t>
  </si>
  <si>
    <t>Trường</t>
  </si>
  <si>
    <t>TB</t>
  </si>
  <si>
    <t>XT</t>
  </si>
  <si>
    <t>Phổ thông IVS</t>
  </si>
  <si>
    <t>Trung bình toàn tỉnh</t>
  </si>
  <si>
    <t>Lý Nhân Tông</t>
  </si>
  <si>
    <t>Nguyễn Du</t>
  </si>
  <si>
    <t>Trần Hưng Đạo</t>
  </si>
  <si>
    <t>Lê Quý Đôn</t>
  </si>
  <si>
    <t>Trần Nhân Tông</t>
  </si>
  <si>
    <t>Nguyễn Trãi</t>
  </si>
  <si>
    <t>Lương Thế Vinh</t>
  </si>
  <si>
    <t>Tên sở GDĐT</t>
  </si>
  <si>
    <t>TL</t>
  </si>
  <si>
    <t>Tỉnh</t>
  </si>
  <si>
    <t>Bắc Ninh</t>
  </si>
  <si>
    <t>Vĩnh Phúc</t>
  </si>
  <si>
    <t>Hải Phòng</t>
  </si>
  <si>
    <t>THPT Trần Nguyên Hãn</t>
  </si>
  <si>
    <t>THPT Ngô Gia Tự</t>
  </si>
  <si>
    <t>THPT Trần Hưng Đạo</t>
  </si>
  <si>
    <t>THPT Lê Hồng Phong</t>
  </si>
  <si>
    <t>THPT Hồng Bàng</t>
  </si>
  <si>
    <t>THPT Lương Thế Vinh</t>
  </si>
  <si>
    <t>THPT Hùng Vương</t>
  </si>
  <si>
    <t>TH-THCS-THPT Hàng hải I</t>
  </si>
  <si>
    <t>THPT Ngô Quyền</t>
  </si>
  <si>
    <t>THPT Lê Chân</t>
  </si>
  <si>
    <t>THPT Lý Thái Tổ</t>
  </si>
  <si>
    <t>THPT Chuyên Trần Phú</t>
  </si>
  <si>
    <t>THPT Thái Phiên</t>
  </si>
  <si>
    <t>THPT Hàng Hải</t>
  </si>
  <si>
    <t>PT NCH Nguyễn Tất Thành</t>
  </si>
  <si>
    <t>THPT Thăng Long</t>
  </si>
  <si>
    <t>THPT Marie Curie</t>
  </si>
  <si>
    <t>THPT Hermann Gmeiner</t>
  </si>
  <si>
    <t>THPT Anhxtanh</t>
  </si>
  <si>
    <t>THPT Kiến An</t>
  </si>
  <si>
    <t>THPT Phan Đăng Lưu</t>
  </si>
  <si>
    <t>THPT Hải An</t>
  </si>
  <si>
    <t>THPT Lê Quý Đôn</t>
  </si>
  <si>
    <t>THPT Phan Chu Trinh</t>
  </si>
  <si>
    <t>THPT Đồ Sơn</t>
  </si>
  <si>
    <t>THPT Nội Trú Đồ Sơn</t>
  </si>
  <si>
    <t>THPT An Lão</t>
  </si>
  <si>
    <t>THPT Tân Trào</t>
  </si>
  <si>
    <t>THPT Trần Tất Văn</t>
  </si>
  <si>
    <t>THPT Kiến Thụy</t>
  </si>
  <si>
    <t>THPT Nguyễn Đức Cảnh</t>
  </si>
  <si>
    <t>THPT Mạc Đĩnh Chi</t>
  </si>
  <si>
    <t>THPT Nguyễn Huệ</t>
  </si>
  <si>
    <t>THPT Phạm Ngũ Lão</t>
  </si>
  <si>
    <t>THPT Bạch Đằng</t>
  </si>
  <si>
    <t>THPT Quang Trung</t>
  </si>
  <si>
    <t>THPT Lý Thường Kiệt</t>
  </si>
  <si>
    <t>THPT Lê ích Mộc</t>
  </si>
  <si>
    <t>THPT Thủy Sơn</t>
  </si>
  <si>
    <t>THPT 25/10</t>
  </si>
  <si>
    <t>THPT Nam Triệu</t>
  </si>
  <si>
    <t>THPT Nguyễn Trãi</t>
  </si>
  <si>
    <t>THPT An Dương</t>
  </si>
  <si>
    <t>THPT Tân An</t>
  </si>
  <si>
    <t>THPT An Hải</t>
  </si>
  <si>
    <t>THPT Tiên Lãng</t>
  </si>
  <si>
    <t>THPT Toàn Thắng</t>
  </si>
  <si>
    <t>THPT Hùng Thắng</t>
  </si>
  <si>
    <t>THPT Nhữ Văn Lan</t>
  </si>
  <si>
    <t>THPT Nguyễn Bỉnh Khiêm</t>
  </si>
  <si>
    <t>THPT Tô Hiệu</t>
  </si>
  <si>
    <t>THPT Vĩnh Bảo</t>
  </si>
  <si>
    <t>THPT Cộng Hiền</t>
  </si>
  <si>
    <t>THPT Nguyễn Khuyến</t>
  </si>
  <si>
    <t>THPT Cát Bà</t>
  </si>
  <si>
    <t>THPT Cát Hải</t>
  </si>
  <si>
    <t>THPT Đồng Hòa</t>
  </si>
  <si>
    <t>THPT Lương Khánh Thiện</t>
  </si>
  <si>
    <t>THPT Thụy Hương</t>
  </si>
  <si>
    <t>THPT Quốc Tuấn</t>
  </si>
  <si>
    <t>THPT Quảng Thanh</t>
  </si>
  <si>
    <t>THPT Hữu nghị Quốc tế</t>
  </si>
  <si>
    <t>TH-THCS-THPT Edison</t>
  </si>
  <si>
    <r>
      <rPr>
        <b/>
        <sz val="12"/>
        <color rgb="FF000000"/>
        <rFont val="Calibri"/>
        <family val="2"/>
      </rPr>
      <t>&lt;</t>
    </r>
    <r>
      <rPr>
        <b/>
        <sz val="12"/>
        <color rgb="FF000000"/>
        <rFont val="Times New Roman"/>
        <family val="1"/>
      </rPr>
      <t>5</t>
    </r>
  </si>
  <si>
    <t>Thi thử thg 3.2023</t>
  </si>
  <si>
    <t>Thi thử tháng 3.2023</t>
  </si>
  <si>
    <t>KQ năm 2022</t>
  </si>
  <si>
    <t>KQ năm 2021</t>
  </si>
  <si>
    <t>SL</t>
  </si>
  <si>
    <t>Tổng số dự thi năm 2022</t>
  </si>
  <si>
    <t>THPT Chuyên Bắc Ninh</t>
  </si>
  <si>
    <t>THPT Lê Văn Thịnh</t>
  </si>
  <si>
    <t>THPT Thuận Thành số 1</t>
  </si>
  <si>
    <t>THPT Gia Bình số 1</t>
  </si>
  <si>
    <t>THPT Hàn Thuyên</t>
  </si>
  <si>
    <t>THPT Quế Võ số 1</t>
  </si>
  <si>
    <t>THPT Lương Tài</t>
  </si>
  <si>
    <t>THPT Hoàng Quốc Việt</t>
  </si>
  <si>
    <t>THPT Thuận Thành số 2</t>
  </si>
  <si>
    <t>THPT Yên Phong số 1</t>
  </si>
  <si>
    <t>THPT Tiên Du số 1</t>
  </si>
  <si>
    <t>THPT Thuận Thành số 3</t>
  </si>
  <si>
    <t>THPT Nguyễn Văn Cừ</t>
  </si>
  <si>
    <t>THPT Quế Võ số 2</t>
  </si>
  <si>
    <t>THPT Nguyễn Đăng Đạo</t>
  </si>
  <si>
    <t>THPT Lý Nhân Tông</t>
  </si>
  <si>
    <t>THPT Lương Tài số 2</t>
  </si>
  <si>
    <t>THPT Yên Phong số 2</t>
  </si>
  <si>
    <t>THPT Hàm Long</t>
  </si>
  <si>
    <t>THPT Quế Võ số 3</t>
  </si>
  <si>
    <t>THPT Nguyễn Du</t>
  </si>
  <si>
    <t>PTLC Lý Công Uẩn</t>
  </si>
  <si>
    <t>TT GDNN-GDTX Yên Phong</t>
  </si>
  <si>
    <t>THPT Phố Mới</t>
  </si>
  <si>
    <t>THPT Kinh Bắc</t>
  </si>
  <si>
    <t>TT GDNN-GDTX Từ Sơn</t>
  </si>
  <si>
    <t>PTLC Lương Thế Vinh</t>
  </si>
  <si>
    <t>THPT Từ Sơn</t>
  </si>
  <si>
    <t>THPT Trần Nhân Tông</t>
  </si>
  <si>
    <t>TT GDNN-GDTX Tiên Du</t>
  </si>
  <si>
    <t>TT GDTX Bắc Ninh</t>
  </si>
  <si>
    <t>TT GDTX Thuận Thành</t>
  </si>
  <si>
    <t>THPT Lương Tài số 3</t>
  </si>
  <si>
    <t>Môn</t>
  </si>
  <si>
    <t>Số lượng các đơn vị gửi</t>
  </si>
  <si>
    <t>Số đề đảm bảo chất lượng</t>
  </si>
  <si>
    <t>Tỉ lệ</t>
  </si>
  <si>
    <t>Toán</t>
  </si>
  <si>
    <t>Ngữ văn</t>
  </si>
  <si>
    <t>Tiếng Anh</t>
  </si>
  <si>
    <t>Vật lí</t>
  </si>
  <si>
    <t>Hóa học</t>
  </si>
  <si>
    <t>Sinh học</t>
  </si>
  <si>
    <t>Lịch sử</t>
  </si>
  <si>
    <t>Địa lí</t>
  </si>
  <si>
    <t>GDCD</t>
  </si>
  <si>
    <t>Tổng</t>
  </si>
  <si>
    <t>CHÊNH LỆCH GIỮA ĐIỂM THI TN THPT 2022 VÀ ĐIỂM TB HỌC BẠ</t>
  </si>
  <si>
    <t>Điểm học bạ</t>
  </si>
  <si>
    <t>Điểm thi TN</t>
  </si>
  <si>
    <t>Chênh lệch</t>
  </si>
  <si>
    <t>Điểm</t>
  </si>
  <si>
    <t>Bình Dương</t>
  </si>
  <si>
    <t>Cần Thơ</t>
  </si>
  <si>
    <t>Gia Lai</t>
  </si>
  <si>
    <t>Tuyên Quang</t>
  </si>
  <si>
    <t>Thanh Hoá</t>
  </si>
  <si>
    <t>Hà Nam</t>
  </si>
  <si>
    <t>Tiền Giang</t>
  </si>
  <si>
    <t>Bắc Kạn</t>
  </si>
  <si>
    <t>Bình Thuận</t>
  </si>
  <si>
    <t>Kon Tum</t>
  </si>
  <si>
    <t>Yên Bái</t>
  </si>
  <si>
    <t>Ninh Bình</t>
  </si>
  <si>
    <t>Thừa Thiên Huế</t>
  </si>
  <si>
    <t>Lai Châu</t>
  </si>
  <si>
    <t>Quảng Trị</t>
  </si>
  <si>
    <t>Ninh Thuận</t>
  </si>
  <si>
    <t>Tp. Hồ Chí Minh</t>
  </si>
  <si>
    <t>Thái Nguyên</t>
  </si>
  <si>
    <t>Hà Nội</t>
  </si>
  <si>
    <t>Nam Định</t>
  </si>
  <si>
    <t>Quảng Nam</t>
  </si>
  <si>
    <t>Trà Vinh</t>
  </si>
  <si>
    <t>Lào Cai</t>
  </si>
  <si>
    <t>Hải Dương</t>
  </si>
  <si>
    <t>Nghệ An</t>
  </si>
  <si>
    <t>Đắk Lắk</t>
  </si>
  <si>
    <t>Phú Thọ</t>
  </si>
  <si>
    <t>Bình Định</t>
  </si>
  <si>
    <t>Lâm Đồng</t>
  </si>
  <si>
    <t>Cà Mau</t>
  </si>
  <si>
    <t>Sơn La</t>
  </si>
  <si>
    <t>Quảng Bình</t>
  </si>
  <si>
    <t>Hà Tĩnh</t>
  </si>
  <si>
    <t>Đồng Nai</t>
  </si>
  <si>
    <t>Hậu Giang</t>
  </si>
  <si>
    <t>Kiên Giang</t>
  </si>
  <si>
    <t>Cao Bằng</t>
  </si>
  <si>
    <t>Khánh Hoà</t>
  </si>
  <si>
    <t>Hoà Bình</t>
  </si>
  <si>
    <t>Sóc Trăng</t>
  </si>
  <si>
    <t>Tây Ninh</t>
  </si>
  <si>
    <t>Long An</t>
  </si>
  <si>
    <t>Bạc Liêu</t>
  </si>
  <si>
    <t>Bến Tre</t>
  </si>
  <si>
    <t>Điện Biên</t>
  </si>
  <si>
    <t>Quảng Ninh</t>
  </si>
  <si>
    <t>Đồng Tháp</t>
  </si>
  <si>
    <t>Bắc Giang</t>
  </si>
  <si>
    <t>An Giang</t>
  </si>
  <si>
    <t>Bà Rịa-Vũng Tàu</t>
  </si>
  <si>
    <t>Thái Bình</t>
  </si>
  <si>
    <t>Lạng Sơn</t>
  </si>
  <si>
    <t>Bình Phước</t>
  </si>
  <si>
    <t>Đà Nẵng</t>
  </si>
  <si>
    <t>Hà Giang</t>
  </si>
  <si>
    <t>Hưng Yên</t>
  </si>
  <si>
    <t>Vĩnh Long</t>
  </si>
  <si>
    <t>Quảng Ngãi</t>
  </si>
  <si>
    <t>Phú Yên</t>
  </si>
  <si>
    <t>Cả nước</t>
  </si>
  <si>
    <r>
      <rPr>
        <b/>
        <sz val="12"/>
        <rFont val="Times New Roman"/>
        <family val="1"/>
        <scheme val="major"/>
      </rPr>
      <t>THỐNG KÊ ĐIỂM TRUNG BÌNH THI TỐT NGHIỆP THPT NĂM 2022</t>
    </r>
  </si>
  <si>
    <r>
      <rPr>
        <b/>
        <sz val="12"/>
        <rFont val="Times New Roman"/>
        <family val="1"/>
        <scheme val="major"/>
      </rPr>
      <t>STT</t>
    </r>
  </si>
  <si>
    <r>
      <rPr>
        <b/>
        <sz val="12"/>
        <rFont val="Times New Roman"/>
        <family val="1"/>
        <scheme val="major"/>
      </rPr>
      <t>Mã Trường</t>
    </r>
  </si>
  <si>
    <r>
      <rPr>
        <b/>
        <sz val="12"/>
        <rFont val="Times New Roman"/>
        <family val="1"/>
        <scheme val="major"/>
      </rPr>
      <t>Tên Trường</t>
    </r>
  </si>
  <si>
    <t>Số DT</t>
  </si>
  <si>
    <t>Tổng điểm</t>
  </si>
  <si>
    <t>Trường Phổ thông IVS</t>
  </si>
  <si>
    <t>Cộng</t>
  </si>
  <si>
    <t>Toàn quốc</t>
  </si>
  <si>
    <t>XÂY DỰNG ĐỀ, CHUYÊN ĐỀ ÔN TẬP NĂM HỌC 2022-2023</t>
  </si>
  <si>
    <t>Đề do GVCC biên soạn</t>
  </si>
  <si>
    <t>Đề do các trường biên soạn và thẩm định chéo</t>
  </si>
  <si>
    <t>Chuyên đề do các trường biên soạn</t>
  </si>
  <si>
    <t>TỔNG HỢP KẾT QUẢ TOÀN QUỐC</t>
  </si>
  <si>
    <t>PTNK TDTT OLympic</t>
  </si>
  <si>
    <t>Đắk Nông</t>
  </si>
  <si>
    <t>THÔNG KÊ TỔNG ĐIỂM THI TNTHPT NĂM 2022 CỦA HỌC SINH TOÀN TRƯỜNG</t>
  </si>
  <si>
    <t>Điểm dư</t>
  </si>
  <si>
    <t>ĐTB</t>
  </si>
  <si>
    <t>Tỉnh/Thành phố</t>
  </si>
  <si>
    <t>Chuyên Lê Hồng Phong</t>
  </si>
  <si>
    <t>Hoàng Văn Thụ</t>
  </si>
  <si>
    <t>A Hải Hậu</t>
  </si>
  <si>
    <t>Nguyễn Khuyến</t>
  </si>
  <si>
    <t>Giao Thủy</t>
  </si>
  <si>
    <t>Lý Tự Trọng</t>
  </si>
  <si>
    <t>Nguyền Đức Thuận</t>
  </si>
  <si>
    <t>C Hải Hậu</t>
  </si>
  <si>
    <t>A Nghĩa Hưng</t>
  </si>
  <si>
    <t>Nguyễn Huệ</t>
  </si>
  <si>
    <t>Xuân Trường B</t>
  </si>
  <si>
    <t>Nguyễn Bính</t>
  </si>
  <si>
    <t>Mỹ Lộc</t>
  </si>
  <si>
    <t>Tống Văn Trân</t>
  </si>
  <si>
    <t>Trần Văn Lan</t>
  </si>
  <si>
    <t>Giao Thủy C</t>
  </si>
  <si>
    <t>Giao Thuỷ B</t>
  </si>
  <si>
    <t>B Nghĩa Hưng</t>
  </si>
  <si>
    <t>B Hải Hậu</t>
  </si>
  <si>
    <t>Phạm Văn Nghi</t>
  </si>
  <si>
    <t>Trực Ninh</t>
  </si>
  <si>
    <t>C Nghĩa Hưng</t>
  </si>
  <si>
    <t>Trực Ninh B</t>
  </si>
  <si>
    <t>Nam Trực</t>
  </si>
  <si>
    <t>Đại An</t>
  </si>
  <si>
    <t>Ngô Quyền</t>
  </si>
  <si>
    <t>Vũ Văn Hiếu</t>
  </si>
  <si>
    <t>Xuân Trường</t>
  </si>
  <si>
    <t>Quốc Tuấn</t>
  </si>
  <si>
    <t>Thịnh Long</t>
  </si>
  <si>
    <t>Trần Văn Bào</t>
  </si>
  <si>
    <t>Mỹ Tho</t>
  </si>
  <si>
    <t>Nghĩa Minh</t>
  </si>
  <si>
    <t>Xuân Trường C</t>
  </si>
  <si>
    <t>Quang Trung</t>
  </si>
  <si>
    <t>An Phúc</t>
  </si>
  <si>
    <t>Nguyễn Trường Thủy</t>
  </si>
  <si>
    <t>Thiên Trường</t>
  </si>
  <si>
    <t>Nguyễn Công Trứ</t>
  </si>
  <si>
    <t>Trần Nhật Duật</t>
  </si>
  <si>
    <t>Đoàn Kết</t>
  </si>
  <si>
    <t>Đỗ Huy Liệu</t>
  </si>
  <si>
    <t>Cao Phong</t>
  </si>
  <si>
    <t>Quất Lâm</t>
  </si>
  <si>
    <t>Nghĩa Hưng</t>
  </si>
  <si>
    <t>Phan Bội Châu</t>
  </si>
  <si>
    <t>Trần Quang Khải</t>
  </si>
  <si>
    <t>Tô Hiến Thành</t>
  </si>
  <si>
    <t>Ý Yên</t>
  </si>
  <si>
    <t>Hùng Vương</t>
  </si>
  <si>
    <t>Nho Quan A</t>
  </si>
  <si>
    <t>Nho Quan B</t>
  </si>
  <si>
    <t>Nho Quan C</t>
  </si>
  <si>
    <t>Dân tộc Nội trú</t>
  </si>
  <si>
    <t>Gia Viễn A</t>
  </si>
  <si>
    <t>Gia Viễn B</t>
  </si>
  <si>
    <t>Gia Viễn C</t>
  </si>
  <si>
    <t>Hoa Lư A</t>
  </si>
  <si>
    <t>Trương Hán Siêu</t>
  </si>
  <si>
    <t>Chuyên Lương Văn Tụy</t>
  </si>
  <si>
    <t>Đinh Tiên Hoàng</t>
  </si>
  <si>
    <t>Ninh Bình - Bạc Liêu</t>
  </si>
  <si>
    <t>Yên Khánh A</t>
  </si>
  <si>
    <t>Yên Khánh B</t>
  </si>
  <si>
    <t>Vũ Duy Thanh</t>
  </si>
  <si>
    <t>Kim Sơn A</t>
  </si>
  <si>
    <t>Kim Sơn B</t>
  </si>
  <si>
    <t>Kim Sơn C</t>
  </si>
  <si>
    <t>Bình Minh</t>
  </si>
  <si>
    <t>Yên Mô A</t>
  </si>
  <si>
    <t>Yên Mô B</t>
  </si>
  <si>
    <t>Tạ Uyên</t>
  </si>
  <si>
    <t>Ngô Thì Nhậm</t>
  </si>
  <si>
    <r>
      <rPr>
        <sz val="14"/>
        <rFont val="Times New Roman"/>
        <family val="1"/>
      </rPr>
      <t>THPT DTNT Tỉnh</t>
    </r>
  </si>
  <si>
    <r>
      <rPr>
        <sz val="14"/>
        <rFont val="Times New Roman"/>
        <family val="1"/>
      </rPr>
      <t>THPT Đội Cấn</t>
    </r>
  </si>
  <si>
    <r>
      <rPr>
        <sz val="14"/>
        <rFont val="Times New Roman"/>
        <family val="1"/>
      </rPr>
      <t>THPT Sáng Sơn</t>
    </r>
  </si>
  <si>
    <r>
      <rPr>
        <sz val="14"/>
        <rFont val="Times New Roman"/>
        <family val="1"/>
      </rPr>
      <t>THPT Tam Dương</t>
    </r>
  </si>
  <si>
    <r>
      <rPr>
        <sz val="14"/>
        <rFont val="Times New Roman"/>
        <family val="1"/>
      </rPr>
      <t>THPT Nguyễn Thị Giang</t>
    </r>
  </si>
  <si>
    <r>
      <rPr>
        <sz val="14"/>
        <rFont val="Times New Roman"/>
        <family val="1"/>
      </rPr>
      <t>THPT Vĩnh Yên</t>
    </r>
  </si>
  <si>
    <r>
      <rPr>
        <sz val="14"/>
        <rFont val="Times New Roman"/>
        <family val="1"/>
      </rPr>
      <t>THPT Bình Xuyên</t>
    </r>
  </si>
  <si>
    <r>
      <rPr>
        <sz val="14"/>
        <rFont val="Times New Roman"/>
        <family val="1"/>
      </rPr>
      <t>THPT Bình Sơn</t>
    </r>
  </si>
  <si>
    <r>
      <rPr>
        <sz val="14"/>
        <rFont val="Times New Roman"/>
        <family val="1"/>
      </rPr>
      <t>THPT Tam Đảo</t>
    </r>
  </si>
  <si>
    <r>
      <rPr>
        <sz val="14"/>
        <rFont val="Times New Roman"/>
        <family val="1"/>
      </rPr>
      <t>THPT Xuân Hòa</t>
    </r>
  </si>
  <si>
    <r>
      <rPr>
        <sz val="14"/>
        <rFont val="Times New Roman"/>
        <family val="1"/>
      </rPr>
      <t>THPT Trần Nguyên Hãn</t>
    </r>
  </si>
  <si>
    <r>
      <rPr>
        <sz val="14"/>
        <rFont val="Times New Roman"/>
        <family val="1"/>
      </rPr>
      <t>THPT Nguyễn Viết Xuân</t>
    </r>
  </si>
  <si>
    <r>
      <rPr>
        <sz val="14"/>
        <rFont val="Times New Roman"/>
        <family val="1"/>
      </rPr>
      <t>THPT Ngô Gia Tự</t>
    </r>
  </si>
  <si>
    <r>
      <rPr>
        <sz val="14"/>
        <rFont val="Times New Roman"/>
        <family val="1"/>
      </rPr>
      <t>THPT Chuyên Vĩnh Phúc</t>
    </r>
  </si>
  <si>
    <r>
      <rPr>
        <sz val="14"/>
        <rFont val="Times New Roman"/>
        <family val="1"/>
      </rPr>
      <t>THPT Quang Hà</t>
    </r>
  </si>
  <si>
    <r>
      <rPr>
        <sz val="14"/>
        <rFont val="Times New Roman"/>
        <family val="1"/>
      </rPr>
      <t>THPT Trần Phú</t>
    </r>
  </si>
  <si>
    <r>
      <rPr>
        <sz val="14"/>
        <rFont val="Times New Roman"/>
        <family val="1"/>
      </rPr>
      <t>THPT Đồng Đậu</t>
    </r>
  </si>
  <si>
    <r>
      <rPr>
        <sz val="14"/>
        <rFont val="Times New Roman"/>
        <family val="1"/>
      </rPr>
      <t>THPT Lê Xoay</t>
    </r>
  </si>
  <si>
    <r>
      <rPr>
        <sz val="14"/>
        <rFont val="Times New Roman"/>
        <family val="1"/>
      </rPr>
      <t>THPT Yên Lạc</t>
    </r>
  </si>
  <si>
    <r>
      <rPr>
        <sz val="14"/>
        <rFont val="Times New Roman"/>
        <family val="1"/>
      </rPr>
      <t>THPT Tam Đảo 2</t>
    </r>
  </si>
  <si>
    <r>
      <rPr>
        <sz val="14"/>
        <rFont val="Times New Roman"/>
        <family val="1"/>
      </rPr>
      <t>THPT Trần Hưng Đạo</t>
    </r>
  </si>
  <si>
    <r>
      <rPr>
        <sz val="14"/>
        <rFont val="Times New Roman"/>
        <family val="1"/>
      </rPr>
      <t>THPT Nguyễn Thái Học</t>
    </r>
  </si>
  <si>
    <r>
      <rPr>
        <sz val="14"/>
        <rFont val="Times New Roman"/>
        <family val="1"/>
      </rPr>
      <t>THPT Phạm Công Bình</t>
    </r>
  </si>
  <si>
    <r>
      <rPr>
        <sz val="14"/>
        <rFont val="Times New Roman"/>
        <family val="1"/>
      </rPr>
      <t>THPT Hai Bà Trưng</t>
    </r>
  </si>
  <si>
    <r>
      <rPr>
        <sz val="14"/>
        <rFont val="Times New Roman"/>
        <family val="1"/>
      </rPr>
      <t>THPT Tam Dương 2</t>
    </r>
  </si>
  <si>
    <r>
      <rPr>
        <sz val="14"/>
        <rFont val="Times New Roman"/>
        <family val="1"/>
      </rPr>
      <t>THPT Bến Tre</t>
    </r>
  </si>
  <si>
    <r>
      <rPr>
        <sz val="14"/>
        <rFont val="Times New Roman"/>
        <family val="1"/>
      </rPr>
      <t>THPT Yên Lạc 2</t>
    </r>
  </si>
  <si>
    <r>
      <rPr>
        <sz val="14"/>
        <rFont val="Times New Roman"/>
        <family val="1"/>
      </rPr>
      <t>THPT Võ Thị Sáu</t>
    </r>
  </si>
  <si>
    <r>
      <rPr>
        <sz val="14"/>
        <rFont val="Times New Roman"/>
        <family val="1"/>
      </rPr>
      <t>THPT Liễn Sơn</t>
    </r>
  </si>
  <si>
    <t>XẾP HẠNG</t>
  </si>
  <si>
    <t>ĐIỂM TRUNG BÌNH</t>
  </si>
  <si>
    <t>Năm 2021</t>
  </si>
  <si>
    <t>Năm 2020</t>
  </si>
  <si>
    <t>Năm 2019</t>
  </si>
  <si>
    <t>Năm 2018</t>
  </si>
  <si>
    <t>Năm 2017</t>
  </si>
  <si>
    <t>CẢ NƯỚC</t>
  </si>
  <si>
    <t>Năm 2022</t>
  </si>
  <si>
    <t>TP. Hồ Chí Minh</t>
  </si>
  <si>
    <t>≥9</t>
  </si>
  <si>
    <t>Khối A1</t>
  </si>
  <si>
    <t>Thủ khoa toàn quốc</t>
  </si>
  <si>
    <t>THỐNG KÊ HỌC SINH TRONG TỐP 100 KHỐI A1, KHỐI D</t>
  </si>
  <si>
    <t>Tỉnh/TP</t>
  </si>
  <si>
    <t>9.8</t>
  </si>
  <si>
    <t>28.95</t>
  </si>
  <si>
    <t>29.8</t>
  </si>
  <si>
    <t>28.8</t>
  </si>
  <si>
    <t>28.55</t>
  </si>
  <si>
    <t>9.2</t>
  </si>
  <si>
    <t>9.75</t>
  </si>
  <si>
    <t>9.4</t>
  </si>
  <si>
    <t>9.6</t>
  </si>
  <si>
    <t>Văn</t>
  </si>
  <si>
    <t>28.7</t>
  </si>
  <si>
    <t>9.5</t>
  </si>
  <si>
    <t>28.25</t>
  </si>
  <si>
    <t>28.20</t>
  </si>
  <si>
    <t>28.15</t>
  </si>
  <si>
    <t>28.10</t>
  </si>
  <si>
    <t>28.05</t>
  </si>
  <si>
    <t>28.00</t>
  </si>
  <si>
    <t>9.25</t>
  </si>
  <si>
    <t>8.8</t>
  </si>
  <si>
    <t>8.4</t>
  </si>
  <si>
    <t>Khối D</t>
  </si>
  <si>
    <t>Tốp 100</t>
  </si>
  <si>
    <t>PT Quốc tế Kinh Bắc</t>
  </si>
  <si>
    <t>TT GDNN-GDTX Lương Tài</t>
  </si>
  <si>
    <t>TT GDNN-GDTX Bắc Ninh</t>
  </si>
  <si>
    <t>TT GDNN-GDTX Gia Bình</t>
  </si>
  <si>
    <t xml:space="preserve">THỐNG KÊ ĐIỂM TB MÔN TOÁN THI TỐT NGHIỆP NĂM 2022 </t>
  </si>
  <si>
    <t>TT GDTX Hải Phòng</t>
  </si>
  <si>
    <t>TT GDNN-GDTX Hồng Bàng</t>
  </si>
  <si>
    <t>TT GDNN-GDTX Lê Chân</t>
  </si>
  <si>
    <t>TT GDNN-GDTX Ngô Quyền</t>
  </si>
  <si>
    <t>TT GDNN-GDTX Kiến An</t>
  </si>
  <si>
    <t>TT GDNN-GDTX Hải An</t>
  </si>
  <si>
    <t>TT GDNN-GDTX Đồ Sơn</t>
  </si>
  <si>
    <t>TT GDNN-GDTX An Lão</t>
  </si>
  <si>
    <t>TT GDNN-GDTX Kiến Thụy</t>
  </si>
  <si>
    <t>TT GDNN-GDTX Thủy Nguyên</t>
  </si>
  <si>
    <t>TT GDNN-GDTX An Dương</t>
  </si>
  <si>
    <t>TT GDNN-GDTX Tiên Lãng</t>
  </si>
  <si>
    <t>TT GDNN-GDTX Vĩnh Bảo</t>
  </si>
  <si>
    <t>TT GDNN-GDTX Cát Hải</t>
  </si>
  <si>
    <t>Cao đẳng Thủy Sản</t>
  </si>
  <si>
    <t>PT CNCH Quốc tế Kinh Bắc</t>
  </si>
  <si>
    <t>CĐ Hưng Yên (Cơ sở 2)</t>
  </si>
  <si>
    <r>
      <rPr>
        <sz val="14"/>
        <rFont val="Times New Roman"/>
        <family val="1"/>
      </rPr>
      <t>TT GDNN-GDTX Yên Lạc</t>
    </r>
  </si>
  <si>
    <r>
      <rPr>
        <sz val="14"/>
        <rFont val="Times New Roman"/>
        <family val="1"/>
      </rPr>
      <t>TT GDNN-GDTX Vĩnh Tường</t>
    </r>
  </si>
  <si>
    <r>
      <rPr>
        <sz val="14"/>
        <rFont val="Times New Roman"/>
        <family val="1"/>
      </rPr>
      <t>TT GDNN-GDTX Tam Đảo</t>
    </r>
  </si>
  <si>
    <r>
      <rPr>
        <sz val="14"/>
        <rFont val="Times New Roman"/>
        <family val="1"/>
      </rPr>
      <t>TT GDNN-GDTX Lập Thạch</t>
    </r>
  </si>
  <si>
    <r>
      <rPr>
        <sz val="14"/>
        <rFont val="Times New Roman"/>
        <family val="1"/>
      </rPr>
      <t>CĐ nghề Vĩnh Phúc</t>
    </r>
  </si>
  <si>
    <r>
      <rPr>
        <sz val="14"/>
        <rFont val="Times New Roman"/>
        <family val="1"/>
      </rPr>
      <t>CĐ Kinh tế Kỹ thuật Vĩnh Phúc</t>
    </r>
  </si>
  <si>
    <r>
      <rPr>
        <sz val="14"/>
        <rFont val="Times New Roman"/>
        <family val="1"/>
      </rPr>
      <t>TT GDNN-GDTX Phúc Yên</t>
    </r>
  </si>
  <si>
    <r>
      <rPr>
        <sz val="14"/>
        <rFont val="Times New Roman"/>
        <family val="1"/>
      </rPr>
      <t>CĐ Nghề Cơ khí Nông nghiệp</t>
    </r>
  </si>
  <si>
    <r>
      <rPr>
        <sz val="14"/>
        <rFont val="Times New Roman"/>
        <family val="1"/>
      </rPr>
      <t>TT GDNN-GDTX Tam Dương</t>
    </r>
  </si>
  <si>
    <r>
      <rPr>
        <sz val="14"/>
        <rFont val="Times New Roman"/>
        <family val="1"/>
      </rPr>
      <t>CĐ nghề Việt Xô số 1</t>
    </r>
  </si>
  <si>
    <r>
      <rPr>
        <sz val="14"/>
        <rFont val="Times New Roman"/>
        <family val="1"/>
      </rPr>
      <t>TT GDNN-GDTX Bình Xuyên</t>
    </r>
  </si>
  <si>
    <r>
      <rPr>
        <sz val="14"/>
        <rFont val="Times New Roman"/>
        <family val="1"/>
      </rPr>
      <t>CĐ Công nghiệp và thương mại</t>
    </r>
  </si>
  <si>
    <t>TT GDNN-GDTX Q,Dương Kinh</t>
  </si>
  <si>
    <t>Đào Duy Từ</t>
  </si>
  <si>
    <t>THỐNG KÊ ĐIỂM TB THI TN THPT NĂM 2020, 2021, 2022 VÀ THI THỬ THÁNG 3.2023</t>
  </si>
  <si>
    <t>THỐNG KÊ ĐIỂM TB MÔN TOÁN THI TỐT NGHIỆP NĂM 2022 CỦA 5 TỈNH
BẮC NINH (47); NAM ĐỊNH (57); VĨNH PHÚC (41); HẢI PHÒNG (77); HÀ NAM (26)</t>
  </si>
  <si>
    <t>Khối A</t>
  </si>
  <si>
    <t>Khối B</t>
  </si>
  <si>
    <t>Ngô Gia Tự</t>
  </si>
  <si>
    <t>Hàn Thuyên</t>
  </si>
  <si>
    <t>Lê Văn Thịnh</t>
  </si>
  <si>
    <t>Lý Thái Tổ</t>
  </si>
  <si>
    <t>Hoàng Quốc Việt</t>
  </si>
  <si>
    <t>Hàm Long</t>
  </si>
  <si>
    <t>Lương Tài</t>
  </si>
  <si>
    <t>Nguyễn Văn Cừ</t>
  </si>
  <si>
    <t>Nguyễn Đăng Đạo</t>
  </si>
  <si>
    <t>Lý Thường Kiệt</t>
  </si>
  <si>
    <t>Từ Sơn</t>
  </si>
  <si>
    <t>Phố Mới</t>
  </si>
  <si>
    <t>TỔNG HỢP KẾT QUẢ THI TN THPT NĂM 2022 CỦA CÁC TỈNH DẪN ĐẦU TOÀN QUỐC</t>
  </si>
  <si>
    <t>Đơn vị</t>
  </si>
  <si>
    <t>Lương Tài 2</t>
  </si>
  <si>
    <t>Chuyên BN</t>
  </si>
  <si>
    <t>Gia Bình 1</t>
  </si>
  <si>
    <t>Thuận Thành 1</t>
  </si>
  <si>
    <t>Tốp dẫn đầu</t>
  </si>
  <si>
    <t>Quế Võ 2</t>
  </si>
  <si>
    <t>THỐNG KÊ HỌC SINH TRONG TỐP 100 KHỐI C</t>
  </si>
  <si>
    <t>Điểm thi năm 2021</t>
  </si>
  <si>
    <t>Yên Phong 1</t>
  </si>
  <si>
    <t>Tiên Du 1</t>
  </si>
  <si>
    <t>Quế Võ 1</t>
  </si>
  <si>
    <t>Thuận Thành 3</t>
  </si>
  <si>
    <t>Thuận Thành 2</t>
  </si>
  <si>
    <t>Yên Phong 2</t>
  </si>
  <si>
    <t>Quế Võ 3</t>
  </si>
  <si>
    <t>IVS</t>
  </si>
  <si>
    <t>Tổng số HS</t>
  </si>
  <si>
    <t>Điểm &lt;5</t>
  </si>
  <si>
    <t>MÔN VẬT LÍ</t>
  </si>
  <si>
    <t>MÔN HÓA HỌC</t>
  </si>
  <si>
    <t>MÔN SINH HỌC</t>
  </si>
  <si>
    <t>1. MÔN VẬT LÍ</t>
  </si>
  <si>
    <t>2. MÔN HÓA HỌC</t>
  </si>
  <si>
    <t>3. MÔN SINH HỌC</t>
  </si>
  <si>
    <t>THỐNG KÊ ĐIỂM THI TN 2022, 2021, 2020, THI THPTQG 2019, 2018, 2017</t>
  </si>
  <si>
    <t>So với năm 2022</t>
  </si>
  <si>
    <t>7.5-8.75</t>
  </si>
  <si>
    <t>5-7.25</t>
  </si>
  <si>
    <t>5-7,25</t>
  </si>
  <si>
    <t>4 555</t>
  </si>
  <si>
    <t>1. MÔN LỊCH SỬ</t>
  </si>
  <si>
    <t>2. MÔN ĐỊA LÍ</t>
  </si>
  <si>
    <t>3. MÔN GIÁO DỤC CÔNG DÂN</t>
  </si>
  <si>
    <t>MÔN LỊCH SỬ</t>
  </si>
  <si>
    <t>MÔN ĐỊA LÍ</t>
  </si>
  <si>
    <t>MÔN GDCD</t>
  </si>
  <si>
    <t>2]</t>
  </si>
  <si>
    <t>CĐ Hưng Yên</t>
  </si>
  <si>
    <t>PT NKTDTT Olympic</t>
  </si>
  <si>
    <t>CĐ Thủy sản</t>
  </si>
  <si>
    <t>PTNK TDTT Olympic</t>
  </si>
  <si>
    <t>Quốc tế Kinh Bắc</t>
  </si>
  <si>
    <t>Chu Văn An</t>
  </si>
  <si>
    <t>THỐNG KÊ ĐIỂM THI THỬ THÁNG 3.2023 MÔN LỊCH SỬ</t>
  </si>
  <si>
    <t>GDNN-GDTX Yên Phong</t>
  </si>
  <si>
    <t>QT Kinh Bắc</t>
  </si>
  <si>
    <t>GDTX Thuận Thành</t>
  </si>
  <si>
    <t>Lương Tài 3</t>
  </si>
  <si>
    <t>GDNN-GDTX Tiên Du</t>
  </si>
  <si>
    <t>GDNN-GDTX Gia Bình</t>
  </si>
  <si>
    <t>GDNN-GDTX Từ Sơn</t>
  </si>
  <si>
    <t>GDNN-GDTX Lương Tài</t>
  </si>
  <si>
    <t>Kinh Bắc</t>
  </si>
  <si>
    <t>Olympic</t>
  </si>
  <si>
    <t>GDTX Bắc Ninh</t>
  </si>
  <si>
    <t>Lý Công Uẩn</t>
  </si>
  <si>
    <t>GDNN-GDTX Bắc Ninh</t>
  </si>
  <si>
    <t>THỐNG KÊ ĐIỂM THI THỬ THÁNG 3.2023 MÔN ĐỊA LÍ</t>
  </si>
  <si>
    <t>THỐNG KÊ ĐIỂM THI THỬ THÁNG 3.2023 MÔN GDCD</t>
  </si>
  <si>
    <t>Điểm 5-7.25</t>
  </si>
  <si>
    <t>Điểm ≥ 7.5</t>
  </si>
  <si>
    <t>THỐNG KÊ ĐIỂM TRUNG BÌNH THI TỐT NGHIỆP NĂM 2022</t>
  </si>
  <si>
    <t>THÔNG KÊ TỔNG ĐIỂM THI TNNĂM 2022 CỦA HỌC SINH TOÀN TRƯỜNG</t>
  </si>
  <si>
    <t>Chuyên Bắc Ninh</t>
  </si>
  <si>
    <t>Quế Võ số 1</t>
  </si>
  <si>
    <t>Gia Bình số 1</t>
  </si>
  <si>
    <t>Yên Phong số 1</t>
  </si>
  <si>
    <t>Yên Phong số 2</t>
  </si>
  <si>
    <t>Thuận Thành số 2</t>
  </si>
  <si>
    <t>Tiên Du số 1</t>
  </si>
  <si>
    <t>Thuận Thành số 3</t>
  </si>
  <si>
    <t>Lương Tài số 2</t>
  </si>
  <si>
    <t>Thuận Thành số 1</t>
  </si>
  <si>
    <t>Quế Võ số 3</t>
  </si>
  <si>
    <t>Quế Võ số 2</t>
  </si>
  <si>
    <t>Lương Tài số 3</t>
  </si>
  <si>
    <t>TT Yên Phong</t>
  </si>
  <si>
    <t>TT GDNN-GDTX BN</t>
  </si>
  <si>
    <t>TT Gia Bình</t>
  </si>
  <si>
    <t>TT Tiên Du</t>
  </si>
  <si>
    <t>TT Bắc Ninh</t>
  </si>
  <si>
    <t>TT Lương Tài</t>
  </si>
  <si>
    <t>TT Từ Sơn</t>
  </si>
  <si>
    <t>TT Thuận Thành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</si>
</sst>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%"/>
    <numFmt numFmtId="166" formatCode="0.0"/>
    <numFmt numFmtId="167" formatCode="0.000%"/>
    <numFmt numFmtId="168" formatCode="#,##0.000"/>
  </numFmts>
  <fonts count="52">
    <font>
      <sz val="11"/>
      <color indexed="8"/>
      <name val="Calibri"/>
      <family val="2"/>
    </font>
    <font>
      <sz val="11"/>
      <color theme="1"/>
      <name val="Arial"/>
      <family val="2"/>
      <charset val="163"/>
      <scheme val="minor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  <scheme val="major"/>
    </font>
    <font>
      <sz val="14"/>
      <color theme="1"/>
      <name val="Times New Roman"/>
      <family val="1"/>
    </font>
    <font>
      <b/>
      <i/>
      <sz val="14"/>
      <color indexed="8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scheme val="major"/>
    </font>
    <font>
      <sz val="10"/>
      <name val="Arial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2"/>
      <charset val="163"/>
    </font>
    <font>
      <b/>
      <sz val="12"/>
      <color theme="1"/>
      <name val="Times New Roman"/>
      <family val="1"/>
      <charset val="163"/>
    </font>
    <font>
      <b/>
      <sz val="12"/>
      <color rgb="FF000000"/>
      <name val="Times New Roman"/>
      <family val="1"/>
      <charset val="163"/>
    </font>
    <font>
      <b/>
      <sz val="12"/>
      <color rgb="FF000000"/>
      <name val="Times New Roman"/>
      <family val="2"/>
      <charset val="163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  <charset val="163"/>
    </font>
    <font>
      <sz val="14"/>
      <color indexed="8"/>
      <name val="Calibri"/>
      <family val="2"/>
      <charset val="163"/>
    </font>
    <font>
      <sz val="14"/>
      <color indexed="8"/>
      <name val="Times New Roman"/>
      <family val="1"/>
      <charset val="163"/>
    </font>
    <font>
      <b/>
      <sz val="14"/>
      <color rgb="FF000000"/>
      <name val="Times New Roman"/>
      <family val="1"/>
      <charset val="163"/>
    </font>
    <font>
      <b/>
      <sz val="12"/>
      <name val="Times New Roman"/>
      <family val="1"/>
      <scheme val="major"/>
    </font>
    <font>
      <sz val="14"/>
      <color rgb="FF000000"/>
      <name val="Times New Roman"/>
      <family val="1"/>
    </font>
    <font>
      <sz val="11"/>
      <color rgb="FF000000"/>
      <name val="Notosans-regular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  <charset val="163"/>
    </font>
    <font>
      <b/>
      <sz val="14"/>
      <color theme="1"/>
      <name val="Times New Roman"/>
      <family val="1"/>
    </font>
    <font>
      <sz val="13"/>
      <color indexed="8"/>
      <name val="Times New Roman"/>
      <family val="1"/>
      <scheme val="major"/>
    </font>
    <font>
      <sz val="13"/>
      <color rgb="FF000000"/>
      <name val="Times New Roman"/>
      <family val="1"/>
      <scheme val="major"/>
    </font>
    <font>
      <b/>
      <sz val="13"/>
      <color indexed="8"/>
      <name val="Times New Roman"/>
      <family val="1"/>
      <scheme val="major"/>
    </font>
    <font>
      <b/>
      <sz val="13"/>
      <color rgb="FF000000"/>
      <name val="Times New Roman"/>
      <family val="1"/>
      <scheme val="major"/>
    </font>
    <font>
      <sz val="14"/>
      <color rgb="FF000000"/>
      <name val="Times New Roman"/>
      <family val="1"/>
      <scheme val="major"/>
    </font>
    <font>
      <b/>
      <sz val="14"/>
      <color rgb="FF000000"/>
      <name val="Times New Roman"/>
      <family val="1"/>
      <scheme val="major"/>
    </font>
    <font>
      <b/>
      <sz val="14"/>
      <color indexed="8"/>
      <name val="Times New Roman"/>
      <family val="1"/>
      <scheme val="major"/>
    </font>
    <font>
      <sz val="14"/>
      <color indexed="8"/>
      <name val="Times New Roman"/>
      <family val="1"/>
      <scheme val="major"/>
    </font>
    <font>
      <b/>
      <sz val="12"/>
      <name val="Times New Roman"/>
      <family val="1"/>
    </font>
    <font>
      <i/>
      <sz val="12"/>
      <name val="Times New Roman"/>
      <family val="1"/>
      <scheme val="major"/>
    </font>
    <font>
      <b/>
      <sz val="14"/>
      <name val="Times New Roman"/>
      <family val="1"/>
      <scheme val="major"/>
    </font>
    <font>
      <b/>
      <i/>
      <sz val="14"/>
      <name val="Times New Roman"/>
      <family val="1"/>
      <scheme val="major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sz val="12"/>
      <color indexed="8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sz val="12"/>
      <color theme="1"/>
      <name val="Times New Roman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10">
    <xf numFmtId="0" fontId="0" fillId="0" borderId="0" applyNumberFormat="0" applyFont="0" applyFill="0" applyBorder="0" applyAlignment="0" applyProtection="0"/>
    <xf numFmtId="0" fontId="9" fillId="0" borderId="0"/>
    <xf numFmtId="0" fontId="13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" fillId="0" borderId="0"/>
    <xf numFmtId="0" fontId="13" fillId="0" borderId="0"/>
    <xf numFmtId="0" fontId="13" fillId="0" borderId="0"/>
  </cellStyleXfs>
  <cellXfs count="30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2" fontId="6" fillId="0" borderId="3" xfId="0" applyNumberFormat="1" applyFont="1" applyBorder="1" applyAlignment="1">
      <alignment horizontal="center" vertical="center"/>
    </xf>
    <xf numFmtId="2" fontId="8" fillId="2" borderId="3" xfId="1" applyNumberFormat="1" applyFont="1" applyFill="1" applyBorder="1" applyAlignment="1">
      <alignment horizontal="center" vertical="center" wrapText="1"/>
    </xf>
    <xf numFmtId="2" fontId="16" fillId="2" borderId="3" xfId="1" applyNumberFormat="1" applyFont="1" applyFill="1" applyBorder="1" applyAlignment="1">
      <alignment horizontal="center" vertical="center" wrapText="1"/>
    </xf>
    <xf numFmtId="0" fontId="17" fillId="8" borderId="3" xfId="1" applyFont="1" applyFill="1" applyBorder="1" applyAlignment="1">
      <alignment horizontal="center" vertical="center"/>
    </xf>
    <xf numFmtId="165" fontId="17" fillId="5" borderId="3" xfId="1" applyNumberFormat="1" applyFont="1" applyFill="1" applyBorder="1" applyAlignment="1">
      <alignment horizontal="center" vertical="center"/>
    </xf>
    <xf numFmtId="1" fontId="7" fillId="8" borderId="3" xfId="1" applyNumberFormat="1" applyFont="1" applyFill="1" applyBorder="1" applyAlignment="1">
      <alignment horizontal="center" vertical="center"/>
    </xf>
    <xf numFmtId="0" fontId="17" fillId="5" borderId="0" xfId="1" applyFont="1" applyFill="1"/>
    <xf numFmtId="0" fontId="7" fillId="2" borderId="5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164" fontId="12" fillId="4" borderId="5" xfId="1" applyNumberFormat="1" applyFont="1" applyFill="1" applyBorder="1" applyAlignment="1">
      <alignment horizontal="center" vertical="center"/>
    </xf>
    <xf numFmtId="165" fontId="7" fillId="2" borderId="5" xfId="1" applyNumberFormat="1" applyFont="1" applyFill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165" fontId="17" fillId="3" borderId="5" xfId="1" applyNumberFormat="1" applyFont="1" applyFill="1" applyBorder="1" applyAlignment="1">
      <alignment horizontal="center" vertical="center"/>
    </xf>
    <xf numFmtId="1" fontId="7" fillId="2" borderId="5" xfId="1" applyNumberFormat="1" applyFont="1" applyFill="1" applyBorder="1" applyAlignment="1">
      <alignment horizontal="center" vertical="center"/>
    </xf>
    <xf numFmtId="0" fontId="24" fillId="0" borderId="0" xfId="0" applyFont="1"/>
    <xf numFmtId="0" fontId="23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 wrapText="1"/>
    </xf>
    <xf numFmtId="165" fontId="25" fillId="0" borderId="3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165" fontId="23" fillId="0" borderId="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27" fillId="4" borderId="3" xfId="0" applyFont="1" applyFill="1" applyBorder="1" applyAlignment="1">
      <alignment horizontal="center" vertical="center" wrapText="1"/>
    </xf>
    <xf numFmtId="164" fontId="27" fillId="4" borderId="3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27" fillId="7" borderId="3" xfId="0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vertical="center" wrapText="1"/>
    </xf>
    <xf numFmtId="0" fontId="27" fillId="4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8" fillId="2" borderId="0" xfId="5" applyFont="1" applyFill="1"/>
    <xf numFmtId="0" fontId="11" fillId="0" borderId="0" xfId="5" applyFont="1"/>
    <xf numFmtId="0" fontId="7" fillId="2" borderId="0" xfId="5" applyFont="1" applyFill="1" applyAlignment="1">
      <alignment horizontal="center" vertical="center"/>
    </xf>
    <xf numFmtId="0" fontId="7" fillId="2" borderId="0" xfId="5" applyFont="1" applyFill="1"/>
    <xf numFmtId="0" fontId="9" fillId="0" borderId="0" xfId="5"/>
    <xf numFmtId="0" fontId="9" fillId="0" borderId="0" xfId="5" applyAlignment="1">
      <alignment horizontal="center" vertical="center"/>
    </xf>
    <xf numFmtId="166" fontId="8" fillId="2" borderId="3" xfId="5" applyNumberFormat="1" applyFont="1" applyFill="1" applyBorder="1" applyAlignment="1">
      <alignment horizontal="center" vertical="center"/>
    </xf>
    <xf numFmtId="0" fontId="28" fillId="2" borderId="3" xfId="5" applyFont="1" applyFill="1" applyBorder="1" applyAlignment="1">
      <alignment horizontal="center" vertical="center"/>
    </xf>
    <xf numFmtId="0" fontId="28" fillId="2" borderId="3" xfId="5" applyFont="1" applyFill="1" applyBorder="1" applyAlignment="1">
      <alignment vertical="center"/>
    </xf>
    <xf numFmtId="0" fontId="29" fillId="4" borderId="3" xfId="5" applyFont="1" applyFill="1" applyBorder="1" applyAlignment="1">
      <alignment horizontal="left" vertical="center" wrapText="1" indent="1"/>
    </xf>
    <xf numFmtId="0" fontId="7" fillId="2" borderId="3" xfId="5" applyFont="1" applyFill="1" applyBorder="1" applyAlignment="1">
      <alignment horizontal="center" vertical="center"/>
    </xf>
    <xf numFmtId="0" fontId="9" fillId="0" borderId="3" xfId="5" applyBorder="1" applyAlignment="1">
      <alignment horizontal="center" vertical="center"/>
    </xf>
    <xf numFmtId="10" fontId="9" fillId="0" borderId="3" xfId="5" applyNumberFormat="1" applyBorder="1" applyAlignment="1">
      <alignment horizontal="center" vertical="center"/>
    </xf>
    <xf numFmtId="1" fontId="7" fillId="2" borderId="3" xfId="5" applyNumberFormat="1" applyFont="1" applyFill="1" applyBorder="1" applyAlignment="1">
      <alignment horizontal="center" vertical="center"/>
    </xf>
    <xf numFmtId="167" fontId="7" fillId="2" borderId="3" xfId="5" applyNumberFormat="1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167" fontId="7" fillId="6" borderId="3" xfId="5" applyNumberFormat="1" applyFont="1" applyFill="1" applyBorder="1" applyAlignment="1">
      <alignment horizontal="center" vertical="center"/>
    </xf>
    <xf numFmtId="1" fontId="7" fillId="6" borderId="3" xfId="5" applyNumberFormat="1" applyFont="1" applyFill="1" applyBorder="1" applyAlignment="1">
      <alignment horizontal="center" vertical="center"/>
    </xf>
    <xf numFmtId="0" fontId="9" fillId="7" borderId="3" xfId="5" applyFill="1" applyBorder="1" applyAlignment="1">
      <alignment horizontal="center" vertical="center"/>
    </xf>
    <xf numFmtId="10" fontId="9" fillId="7" borderId="3" xfId="5" applyNumberFormat="1" applyFill="1" applyBorder="1" applyAlignment="1">
      <alignment horizontal="center" vertical="center"/>
    </xf>
    <xf numFmtId="0" fontId="9" fillId="7" borderId="0" xfId="5" applyFill="1"/>
    <xf numFmtId="2" fontId="2" fillId="0" borderId="3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9" borderId="3" xfId="0" applyFont="1" applyFill="1" applyBorder="1" applyAlignment="1">
      <alignment vertical="center"/>
    </xf>
    <xf numFmtId="0" fontId="7" fillId="8" borderId="3" xfId="5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165" fontId="7" fillId="8" borderId="5" xfId="1" applyNumberFormat="1" applyFont="1" applyFill="1" applyBorder="1" applyAlignment="1">
      <alignment horizontal="center" vertical="center"/>
    </xf>
    <xf numFmtId="0" fontId="17" fillId="5" borderId="5" xfId="1" applyFont="1" applyFill="1" applyBorder="1" applyAlignment="1">
      <alignment horizontal="center" vertical="center"/>
    </xf>
    <xf numFmtId="165" fontId="17" fillId="5" borderId="5" xfId="1" applyNumberFormat="1" applyFont="1" applyFill="1" applyBorder="1" applyAlignment="1">
      <alignment horizontal="center" vertical="center"/>
    </xf>
    <xf numFmtId="0" fontId="9" fillId="3" borderId="0" xfId="5" applyFill="1"/>
    <xf numFmtId="0" fontId="12" fillId="3" borderId="5" xfId="1" applyFont="1" applyFill="1" applyBorder="1" applyAlignment="1">
      <alignment horizontal="center" vertical="center"/>
    </xf>
    <xf numFmtId="164" fontId="12" fillId="3" borderId="5" xfId="1" applyNumberFormat="1" applyFont="1" applyFill="1" applyBorder="1" applyAlignment="1">
      <alignment horizontal="center" vertical="center"/>
    </xf>
    <xf numFmtId="0" fontId="9" fillId="3" borderId="0" xfId="5" applyFill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17" fillId="3" borderId="0" xfId="1" applyFont="1" applyFill="1"/>
    <xf numFmtId="0" fontId="9" fillId="3" borderId="3" xfId="5" applyFill="1" applyBorder="1" applyAlignment="1">
      <alignment horizontal="center" vertical="center"/>
    </xf>
    <xf numFmtId="10" fontId="9" fillId="3" borderId="3" xfId="5" applyNumberFormat="1" applyFill="1" applyBorder="1" applyAlignment="1">
      <alignment horizontal="center" vertical="center"/>
    </xf>
    <xf numFmtId="165" fontId="17" fillId="3" borderId="0" xfId="1" applyNumberFormat="1" applyFont="1" applyFill="1" applyAlignment="1">
      <alignment horizontal="center" vertical="center"/>
    </xf>
    <xf numFmtId="0" fontId="5" fillId="3" borderId="0" xfId="5" applyFont="1" applyFill="1"/>
    <xf numFmtId="0" fontId="32" fillId="2" borderId="0" xfId="5" applyFont="1" applyFill="1" applyAlignment="1">
      <alignment horizontal="center" wrapText="1"/>
    </xf>
    <xf numFmtId="0" fontId="28" fillId="2" borderId="3" xfId="5" applyFont="1" applyFill="1" applyBorder="1" applyAlignment="1">
      <alignment horizontal="center" vertical="center" wrapText="1"/>
    </xf>
    <xf numFmtId="0" fontId="28" fillId="2" borderId="0" xfId="5" applyFont="1" applyFill="1" applyAlignment="1">
      <alignment wrapText="1"/>
    </xf>
    <xf numFmtId="0" fontId="5" fillId="3" borderId="0" xfId="5" applyFont="1" applyFill="1" applyAlignment="1">
      <alignment wrapText="1"/>
    </xf>
    <xf numFmtId="0" fontId="5" fillId="3" borderId="0" xfId="5" applyFont="1" applyFill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1" fontId="28" fillId="2" borderId="3" xfId="1" applyNumberFormat="1" applyFont="1" applyFill="1" applyBorder="1" applyAlignment="1">
      <alignment horizontal="center" vertical="center" wrapText="1"/>
    </xf>
    <xf numFmtId="165" fontId="5" fillId="3" borderId="3" xfId="1" applyNumberFormat="1" applyFont="1" applyFill="1" applyBorder="1" applyAlignment="1">
      <alignment horizontal="center" vertical="center" wrapText="1"/>
    </xf>
    <xf numFmtId="0" fontId="28" fillId="2" borderId="3" xfId="1" applyFont="1" applyFill="1" applyBorder="1" applyAlignment="1">
      <alignment horizontal="center" vertical="center" wrapText="1"/>
    </xf>
    <xf numFmtId="165" fontId="28" fillId="2" borderId="3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10" fontId="17" fillId="3" borderId="5" xfId="1" applyNumberFormat="1" applyFont="1" applyFill="1" applyBorder="1" applyAlignment="1">
      <alignment horizontal="center" vertical="center"/>
    </xf>
    <xf numFmtId="0" fontId="34" fillId="3" borderId="0" xfId="5" applyFont="1" applyFill="1"/>
    <xf numFmtId="0" fontId="10" fillId="3" borderId="0" xfId="5" applyFont="1" applyFill="1"/>
    <xf numFmtId="1" fontId="5" fillId="3" borderId="3" xfId="1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64" fontId="12" fillId="4" borderId="3" xfId="0" applyNumberFormat="1" applyFont="1" applyFill="1" applyBorder="1" applyAlignment="1">
      <alignment horizontal="center" vertical="center" wrapText="1"/>
    </xf>
    <xf numFmtId="164" fontId="27" fillId="7" borderId="3" xfId="0" applyNumberFormat="1" applyFont="1" applyFill="1" applyBorder="1" applyAlignment="1">
      <alignment horizontal="center" vertical="center" wrapText="1"/>
    </xf>
    <xf numFmtId="164" fontId="17" fillId="8" borderId="0" xfId="1" applyNumberFormat="1" applyFont="1" applyFill="1" applyAlignment="1">
      <alignment horizontal="center" vertical="center"/>
    </xf>
    <xf numFmtId="0" fontId="3" fillId="10" borderId="3" xfId="0" applyFont="1" applyFill="1" applyBorder="1" applyAlignment="1">
      <alignment horizontal="left" vertical="center"/>
    </xf>
    <xf numFmtId="0" fontId="3" fillId="10" borderId="3" xfId="0" applyFont="1" applyFill="1" applyBorder="1" applyAlignment="1">
      <alignment vertical="center"/>
    </xf>
    <xf numFmtId="2" fontId="3" fillId="10" borderId="3" xfId="0" applyNumberFormat="1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justify" vertical="center"/>
    </xf>
    <xf numFmtId="0" fontId="3" fillId="11" borderId="3" xfId="0" applyFont="1" applyFill="1" applyBorder="1" applyAlignment="1">
      <alignment vertical="center"/>
    </xf>
    <xf numFmtId="0" fontId="30" fillId="11" borderId="3" xfId="0" applyFont="1" applyFill="1" applyBorder="1" applyAlignment="1">
      <alignment horizontal="left" vertical="center"/>
    </xf>
    <xf numFmtId="2" fontId="30" fillId="9" borderId="3" xfId="0" applyNumberFormat="1" applyFont="1" applyFill="1" applyBorder="1" applyAlignment="1">
      <alignment horizontal="center" vertical="center"/>
    </xf>
    <xf numFmtId="0" fontId="30" fillId="12" borderId="3" xfId="4" applyFont="1" applyFill="1" applyBorder="1" applyAlignment="1">
      <alignment horizontal="left" vertical="center"/>
    </xf>
    <xf numFmtId="0" fontId="3" fillId="12" borderId="3" xfId="0" applyFont="1" applyFill="1" applyBorder="1" applyAlignment="1">
      <alignment vertical="center"/>
    </xf>
    <xf numFmtId="2" fontId="5" fillId="12" borderId="3" xfId="0" applyNumberFormat="1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vertical="center"/>
    </xf>
    <xf numFmtId="2" fontId="30" fillId="13" borderId="3" xfId="0" applyNumberFormat="1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vertical="center" wrapText="1"/>
    </xf>
    <xf numFmtId="0" fontId="30" fillId="9" borderId="3" xfId="0" applyFont="1" applyFill="1" applyBorder="1" applyAlignment="1">
      <alignment horizontal="left" vertical="center"/>
    </xf>
    <xf numFmtId="0" fontId="30" fillId="9" borderId="3" xfId="0" applyFont="1" applyFill="1" applyBorder="1" applyAlignment="1">
      <alignment horizontal="justify" vertical="center"/>
    </xf>
    <xf numFmtId="2" fontId="30" fillId="11" borderId="3" xfId="0" applyNumberFormat="1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vertical="center"/>
    </xf>
    <xf numFmtId="2" fontId="31" fillId="13" borderId="3" xfId="0" applyNumberFormat="1" applyFont="1" applyFill="1" applyBorder="1" applyAlignment="1">
      <alignment horizontal="center" vertical="center"/>
    </xf>
    <xf numFmtId="0" fontId="34" fillId="13" borderId="3" xfId="0" applyFont="1" applyFill="1" applyBorder="1" applyAlignment="1">
      <alignment vertical="center" wrapText="1"/>
    </xf>
    <xf numFmtId="0" fontId="30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2" fontId="30" fillId="3" borderId="3" xfId="0" applyNumberFormat="1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justify" vertical="center"/>
    </xf>
    <xf numFmtId="0" fontId="30" fillId="3" borderId="3" xfId="4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justify" vertical="center"/>
    </xf>
    <xf numFmtId="0" fontId="37" fillId="0" borderId="3" xfId="0" applyFont="1" applyBorder="1" applyAlignment="1">
      <alignment horizontal="center" vertical="center" wrapText="1"/>
    </xf>
    <xf numFmtId="0" fontId="38" fillId="4" borderId="3" xfId="0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vertical="center" wrapText="1"/>
    </xf>
    <xf numFmtId="164" fontId="9" fillId="3" borderId="0" xfId="5" applyNumberFormat="1" applyFill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1" fillId="0" borderId="3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/>
    </xf>
    <xf numFmtId="0" fontId="7" fillId="6" borderId="9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64" fontId="27" fillId="4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168" fontId="12" fillId="4" borderId="3" xfId="0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164" fontId="12" fillId="4" borderId="6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Border="1" applyAlignment="1">
      <alignment vertical="center"/>
    </xf>
    <xf numFmtId="168" fontId="27" fillId="7" borderId="3" xfId="0" applyNumberFormat="1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164" fontId="27" fillId="7" borderId="6" xfId="0" applyNumberFormat="1" applyFont="1" applyFill="1" applyBorder="1" applyAlignment="1">
      <alignment horizontal="center" vertical="center" wrapText="1"/>
    </xf>
    <xf numFmtId="164" fontId="27" fillId="7" borderId="3" xfId="0" applyNumberFormat="1" applyFont="1" applyFill="1" applyBorder="1" applyAlignment="1">
      <alignment vertical="center"/>
    </xf>
    <xf numFmtId="0" fontId="27" fillId="7" borderId="6" xfId="0" applyFont="1" applyFill="1" applyBorder="1" applyAlignment="1">
      <alignment horizontal="center" vertical="center" wrapText="1"/>
    </xf>
    <xf numFmtId="168" fontId="27" fillId="4" borderId="3" xfId="0" applyNumberFormat="1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/>
    </xf>
    <xf numFmtId="164" fontId="27" fillId="4" borderId="6" xfId="0" applyNumberFormat="1" applyFont="1" applyFill="1" applyBorder="1" applyAlignment="1">
      <alignment horizontal="center" vertical="center" wrapText="1"/>
    </xf>
    <xf numFmtId="164" fontId="27" fillId="0" borderId="3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8" applyFont="1" applyAlignment="1">
      <alignment vertical="top"/>
    </xf>
    <xf numFmtId="0" fontId="12" fillId="0" borderId="0" xfId="8" applyFont="1"/>
    <xf numFmtId="0" fontId="12" fillId="0" borderId="3" xfId="8" applyFont="1" applyBorder="1" applyAlignment="1">
      <alignment horizontal="center" vertical="center"/>
    </xf>
    <xf numFmtId="0" fontId="12" fillId="0" borderId="3" xfId="8" applyFont="1" applyBorder="1" applyAlignment="1">
      <alignment horizontal="center" vertical="center" wrapText="1"/>
    </xf>
    <xf numFmtId="0" fontId="27" fillId="0" borderId="3" xfId="8" applyFont="1" applyBorder="1" applyAlignment="1">
      <alignment horizontal="center" vertical="center" wrapText="1"/>
    </xf>
    <xf numFmtId="0" fontId="27" fillId="0" borderId="6" xfId="8" applyFont="1" applyBorder="1" applyAlignment="1">
      <alignment horizontal="center" vertical="center" wrapText="1"/>
    </xf>
    <xf numFmtId="0" fontId="12" fillId="0" borderId="3" xfId="8" applyFont="1" applyBorder="1" applyAlignment="1">
      <alignment horizontal="justify"/>
    </xf>
    <xf numFmtId="0" fontId="12" fillId="0" borderId="3" xfId="8" applyFont="1" applyBorder="1" applyAlignment="1">
      <alignment horizontal="center"/>
    </xf>
    <xf numFmtId="0" fontId="12" fillId="0" borderId="3" xfId="8" applyFont="1" applyBorder="1" applyAlignment="1">
      <alignment horizontal="left"/>
    </xf>
    <xf numFmtId="0" fontId="12" fillId="0" borderId="3" xfId="8" applyFont="1" applyBorder="1"/>
    <xf numFmtId="0" fontId="27" fillId="0" borderId="3" xfId="8" applyFont="1" applyBorder="1" applyAlignment="1">
      <alignment horizontal="left" vertical="top"/>
    </xf>
    <xf numFmtId="0" fontId="27" fillId="0" borderId="3" xfId="8" applyFont="1" applyBorder="1" applyAlignment="1">
      <alignment horizontal="center"/>
    </xf>
    <xf numFmtId="0" fontId="27" fillId="0" borderId="0" xfId="8" applyFont="1"/>
    <xf numFmtId="0" fontId="27" fillId="0" borderId="3" xfId="8" applyFont="1" applyBorder="1"/>
    <xf numFmtId="0" fontId="12" fillId="0" borderId="0" xfId="8" applyFont="1" applyAlignment="1">
      <alignment horizontal="center"/>
    </xf>
    <xf numFmtId="0" fontId="11" fillId="0" borderId="0" xfId="9" applyFont="1" applyAlignment="1">
      <alignment vertical="center"/>
    </xf>
    <xf numFmtId="0" fontId="43" fillId="0" borderId="0" xfId="9" applyFont="1" applyAlignment="1">
      <alignment vertical="center"/>
    </xf>
    <xf numFmtId="0" fontId="43" fillId="0" borderId="0" xfId="9" applyFont="1" applyAlignment="1">
      <alignment horizontal="center" vertical="center"/>
    </xf>
    <xf numFmtId="0" fontId="11" fillId="0" borderId="0" xfId="9" applyFont="1" applyAlignment="1">
      <alignment horizontal="center" vertical="center"/>
    </xf>
    <xf numFmtId="0" fontId="43" fillId="0" borderId="3" xfId="9" applyFont="1" applyBorder="1" applyAlignment="1">
      <alignment horizontal="center" vertical="center" wrapText="1"/>
    </xf>
    <xf numFmtId="0" fontId="11" fillId="0" borderId="3" xfId="9" applyFont="1" applyBorder="1" applyAlignment="1">
      <alignment horizontal="left" vertical="center"/>
    </xf>
    <xf numFmtId="0" fontId="11" fillId="0" borderId="3" xfId="9" applyFont="1" applyBorder="1" applyAlignment="1">
      <alignment horizontal="center" vertical="center"/>
    </xf>
    <xf numFmtId="0" fontId="43" fillId="0" borderId="3" xfId="9" applyFont="1" applyBorder="1" applyAlignment="1">
      <alignment horizontal="left" vertical="center"/>
    </xf>
    <xf numFmtId="0" fontId="43" fillId="0" borderId="3" xfId="9" applyFont="1" applyBorder="1" applyAlignment="1">
      <alignment horizontal="center" vertical="center"/>
    </xf>
    <xf numFmtId="0" fontId="9" fillId="7" borderId="0" xfId="5" applyFill="1" applyAlignment="1">
      <alignment horizontal="center" vertical="center"/>
    </xf>
    <xf numFmtId="0" fontId="5" fillId="7" borderId="0" xfId="5" applyFont="1" applyFill="1"/>
    <xf numFmtId="0" fontId="12" fillId="7" borderId="3" xfId="8" applyFont="1" applyFill="1" applyBorder="1" applyAlignment="1">
      <alignment horizontal="center"/>
    </xf>
    <xf numFmtId="0" fontId="12" fillId="7" borderId="3" xfId="8" applyFont="1" applyFill="1" applyBorder="1" applyAlignment="1">
      <alignment horizontal="left"/>
    </xf>
    <xf numFmtId="0" fontId="12" fillId="7" borderId="3" xfId="8" applyFont="1" applyFill="1" applyBorder="1"/>
    <xf numFmtId="0" fontId="43" fillId="0" borderId="6" xfId="9" applyFont="1" applyBorder="1" applyAlignment="1">
      <alignment horizontal="center" vertical="center"/>
    </xf>
    <xf numFmtId="0" fontId="43" fillId="0" borderId="2" xfId="9" applyFont="1" applyBorder="1" applyAlignment="1">
      <alignment horizontal="center" vertical="center"/>
    </xf>
    <xf numFmtId="164" fontId="27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1" fillId="0" borderId="3" xfId="9" applyFont="1" applyBorder="1" applyAlignment="1">
      <alignment horizontal="center" vertical="center" wrapText="1"/>
    </xf>
    <xf numFmtId="10" fontId="11" fillId="0" borderId="3" xfId="9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29" fillId="4" borderId="3" xfId="0" applyFont="1" applyFill="1" applyBorder="1" applyAlignment="1">
      <alignment horizontal="left" vertical="center" wrapText="1" indent="1"/>
    </xf>
    <xf numFmtId="0" fontId="5" fillId="6" borderId="3" xfId="0" applyFont="1" applyFill="1" applyBorder="1" applyAlignment="1">
      <alignment vertical="center"/>
    </xf>
    <xf numFmtId="1" fontId="12" fillId="3" borderId="5" xfId="1" applyNumberFormat="1" applyFont="1" applyFill="1" applyBorder="1" applyAlignment="1">
      <alignment horizontal="center" vertical="center"/>
    </xf>
    <xf numFmtId="165" fontId="12" fillId="3" borderId="5" xfId="1" applyNumberFormat="1" applyFont="1" applyFill="1" applyBorder="1" applyAlignment="1">
      <alignment horizontal="center" vertical="center"/>
    </xf>
    <xf numFmtId="10" fontId="12" fillId="3" borderId="5" xfId="1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29" fillId="4" borderId="11" xfId="0" applyFont="1" applyFill="1" applyBorder="1" applyAlignment="1">
      <alignment horizontal="left" vertical="center" wrapText="1" indent="1"/>
    </xf>
    <xf numFmtId="0" fontId="5" fillId="6" borderId="10" xfId="0" applyFont="1" applyFill="1" applyBorder="1" applyAlignment="1">
      <alignment vertical="center"/>
    </xf>
    <xf numFmtId="2" fontId="20" fillId="2" borderId="4" xfId="1" applyNumberFormat="1" applyFont="1" applyFill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/>
    </xf>
    <xf numFmtId="0" fontId="12" fillId="4" borderId="6" xfId="0" applyFont="1" applyFill="1" applyBorder="1" applyAlignment="1">
      <alignment vertical="center" wrapText="1"/>
    </xf>
    <xf numFmtId="0" fontId="27" fillId="7" borderId="6" xfId="0" applyFont="1" applyFill="1" applyBorder="1" applyAlignment="1">
      <alignment vertical="center" wrapText="1"/>
    </xf>
    <xf numFmtId="164" fontId="27" fillId="7" borderId="3" xfId="0" applyNumberFormat="1" applyFont="1" applyFill="1" applyBorder="1" applyAlignment="1">
      <alignment horizontal="center" vertical="center"/>
    </xf>
    <xf numFmtId="0" fontId="44" fillId="4" borderId="3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vertical="center" wrapText="1"/>
    </xf>
    <xf numFmtId="164" fontId="12" fillId="0" borderId="0" xfId="0" applyNumberFormat="1" applyFont="1" applyAlignment="1">
      <alignment vertical="center"/>
    </xf>
    <xf numFmtId="0" fontId="12" fillId="0" borderId="3" xfId="8" applyFont="1" applyBorder="1" applyAlignment="1">
      <alignment horizontal="center" vertical="top"/>
    </xf>
    <xf numFmtId="0" fontId="12" fillId="7" borderId="3" xfId="8" applyFont="1" applyFill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45" fillId="0" borderId="3" xfId="0" applyNumberFormat="1" applyFont="1" applyBorder="1" applyAlignment="1">
      <alignment horizontal="center"/>
    </xf>
    <xf numFmtId="2" fontId="28" fillId="0" borderId="3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0" fontId="46" fillId="0" borderId="3" xfId="0" applyNumberFormat="1" applyFont="1" applyBorder="1" applyAlignment="1">
      <alignment horizontal="center"/>
    </xf>
    <xf numFmtId="0" fontId="47" fillId="0" borderId="3" xfId="9" applyFont="1" applyBorder="1" applyAlignment="1">
      <alignment horizontal="center" vertical="center"/>
    </xf>
    <xf numFmtId="0" fontId="48" fillId="0" borderId="3" xfId="9" applyFont="1" applyBorder="1" applyAlignment="1">
      <alignment horizontal="center" vertical="center"/>
    </xf>
    <xf numFmtId="164" fontId="12" fillId="3" borderId="3" xfId="1" applyNumberFormat="1" applyFont="1" applyFill="1" applyBorder="1" applyAlignment="1">
      <alignment horizontal="center" vertical="center"/>
    </xf>
    <xf numFmtId="1" fontId="12" fillId="3" borderId="3" xfId="1" applyNumberFormat="1" applyFont="1" applyFill="1" applyBorder="1" applyAlignment="1">
      <alignment horizontal="center" vertical="center"/>
    </xf>
    <xf numFmtId="165" fontId="12" fillId="3" borderId="3" xfId="1" applyNumberFormat="1" applyFont="1" applyFill="1" applyBorder="1" applyAlignment="1">
      <alignment horizontal="center" vertical="center"/>
    </xf>
    <xf numFmtId="10" fontId="12" fillId="3" borderId="3" xfId="1" applyNumberFormat="1" applyFont="1" applyFill="1" applyBorder="1" applyAlignment="1">
      <alignment horizontal="center" vertical="center"/>
    </xf>
    <xf numFmtId="0" fontId="49" fillId="0" borderId="3" xfId="7" applyFont="1" applyBorder="1" applyAlignment="1">
      <alignment vertical="center"/>
    </xf>
    <xf numFmtId="0" fontId="51" fillId="0" borderId="0" xfId="7" applyFont="1" applyAlignment="1">
      <alignment vertical="center"/>
    </xf>
    <xf numFmtId="0" fontId="50" fillId="0" borderId="3" xfId="7" applyFont="1" applyBorder="1" applyAlignment="1">
      <alignment horizontal="center" vertical="center"/>
    </xf>
    <xf numFmtId="0" fontId="51" fillId="0" borderId="3" xfId="7" applyFont="1" applyBorder="1" applyAlignment="1">
      <alignment horizontal="center" vertical="center"/>
    </xf>
    <xf numFmtId="0" fontId="49" fillId="0" borderId="3" xfId="0" applyFont="1" applyBorder="1" applyAlignment="1">
      <alignment horizontal="center"/>
    </xf>
    <xf numFmtId="9" fontId="51" fillId="0" borderId="3" xfId="7" applyNumberFormat="1" applyFont="1" applyBorder="1" applyAlignment="1">
      <alignment horizontal="center" vertical="center"/>
    </xf>
    <xf numFmtId="0" fontId="51" fillId="0" borderId="0" xfId="7" applyFont="1" applyAlignment="1">
      <alignment horizontal="center" vertical="center"/>
    </xf>
    <xf numFmtId="0" fontId="51" fillId="0" borderId="3" xfId="7" applyFont="1" applyBorder="1" applyAlignment="1">
      <alignment vertical="center"/>
    </xf>
    <xf numFmtId="0" fontId="43" fillId="0" borderId="3" xfId="9" applyFont="1" applyBorder="1" applyAlignment="1">
      <alignment horizontal="center" vertical="center"/>
    </xf>
    <xf numFmtId="0" fontId="43" fillId="0" borderId="6" xfId="9" applyFont="1" applyBorder="1" applyAlignment="1">
      <alignment horizontal="center" vertical="center"/>
    </xf>
    <xf numFmtId="0" fontId="43" fillId="0" borderId="2" xfId="9" applyFont="1" applyBorder="1" applyAlignment="1">
      <alignment horizontal="center" vertical="center"/>
    </xf>
    <xf numFmtId="0" fontId="43" fillId="0" borderId="0" xfId="9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7" fillId="0" borderId="0" xfId="8" applyFont="1" applyAlignment="1">
      <alignment horizontal="center"/>
    </xf>
    <xf numFmtId="0" fontId="27" fillId="0" borderId="1" xfId="8" applyFont="1" applyBorder="1" applyAlignment="1">
      <alignment horizontal="center"/>
    </xf>
    <xf numFmtId="0" fontId="27" fillId="0" borderId="3" xfId="0" applyFont="1" applyBorder="1" applyAlignment="1">
      <alignment horizontal="center" vertical="center"/>
    </xf>
    <xf numFmtId="164" fontId="27" fillId="0" borderId="3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43" fillId="0" borderId="7" xfId="9" applyFont="1" applyBorder="1" applyAlignment="1">
      <alignment horizontal="center" vertical="center"/>
    </xf>
    <xf numFmtId="0" fontId="50" fillId="0" borderId="1" xfId="7" applyFont="1" applyBorder="1" applyAlignment="1">
      <alignment horizontal="center" vertical="center"/>
    </xf>
    <xf numFmtId="0" fontId="50" fillId="0" borderId="6" xfId="7" applyFont="1" applyBorder="1" applyAlignment="1">
      <alignment horizontal="center" vertical="center"/>
    </xf>
    <xf numFmtId="0" fontId="50" fillId="0" borderId="7" xfId="7" applyFont="1" applyBorder="1" applyAlignment="1">
      <alignment horizontal="center" vertical="center"/>
    </xf>
    <xf numFmtId="0" fontId="50" fillId="0" borderId="4" xfId="7" applyFont="1" applyBorder="1" applyAlignment="1">
      <alignment horizontal="center" vertical="center"/>
    </xf>
    <xf numFmtId="0" fontId="50" fillId="0" borderId="5" xfId="7" applyFont="1" applyBorder="1" applyAlignment="1">
      <alignment horizontal="center" vertical="center"/>
    </xf>
    <xf numFmtId="0" fontId="50" fillId="0" borderId="4" xfId="7" applyFont="1" applyBorder="1" applyAlignment="1">
      <alignment horizontal="center" vertical="center" wrapText="1"/>
    </xf>
    <xf numFmtId="0" fontId="50" fillId="0" borderId="5" xfId="7" applyFont="1" applyBorder="1" applyAlignment="1">
      <alignment horizontal="center" vertical="center" wrapText="1"/>
    </xf>
    <xf numFmtId="16" fontId="19" fillId="3" borderId="3" xfId="1" applyNumberFormat="1" applyFont="1" applyFill="1" applyBorder="1" applyAlignment="1">
      <alignment horizontal="center" vertical="center" wrapText="1"/>
    </xf>
    <xf numFmtId="16" fontId="18" fillId="3" borderId="3" xfId="1" applyNumberFormat="1" applyFont="1" applyFill="1" applyBorder="1" applyAlignment="1">
      <alignment horizontal="center" vertical="center" wrapText="1"/>
    </xf>
    <xf numFmtId="0" fontId="9" fillId="0" borderId="3" xfId="5" applyBorder="1" applyAlignment="1">
      <alignment horizontal="center" vertical="center"/>
    </xf>
    <xf numFmtId="2" fontId="8" fillId="2" borderId="4" xfId="1" applyNumberFormat="1" applyFont="1" applyFill="1" applyBorder="1" applyAlignment="1">
      <alignment horizontal="center" vertical="center" wrapText="1"/>
    </xf>
    <xf numFmtId="2" fontId="8" fillId="2" borderId="8" xfId="1" applyNumberFormat="1" applyFont="1" applyFill="1" applyBorder="1" applyAlignment="1">
      <alignment horizontal="center" vertical="center" wrapText="1"/>
    </xf>
    <xf numFmtId="2" fontId="8" fillId="2" borderId="5" xfId="1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/>
    </xf>
    <xf numFmtId="2" fontId="20" fillId="2" borderId="4" xfId="1" applyNumberFormat="1" applyFont="1" applyFill="1" applyBorder="1" applyAlignment="1">
      <alignment horizontal="center" vertical="center" wrapText="1"/>
    </xf>
    <xf numFmtId="2" fontId="20" fillId="2" borderId="5" xfId="1" applyNumberFormat="1" applyFont="1" applyFill="1" applyBorder="1" applyAlignment="1">
      <alignment horizontal="center" vertical="center" wrapText="1"/>
    </xf>
    <xf numFmtId="2" fontId="21" fillId="2" borderId="3" xfId="1" applyNumberFormat="1" applyFont="1" applyFill="1" applyBorder="1" applyAlignment="1">
      <alignment horizontal="center" vertical="center" wrapText="1"/>
    </xf>
    <xf numFmtId="0" fontId="19" fillId="3" borderId="3" xfId="1" applyFont="1" applyFill="1" applyBorder="1" applyAlignment="1">
      <alignment horizontal="center" vertical="center" wrapText="1"/>
    </xf>
    <xf numFmtId="0" fontId="32" fillId="2" borderId="0" xfId="5" applyFont="1" applyFill="1" applyAlignment="1">
      <alignment horizontal="center" wrapText="1"/>
    </xf>
    <xf numFmtId="166" fontId="32" fillId="2" borderId="3" xfId="5" applyNumberFormat="1" applyFont="1" applyFill="1" applyBorder="1" applyAlignment="1">
      <alignment horizontal="center" vertical="center" wrapText="1"/>
    </xf>
    <xf numFmtId="2" fontId="32" fillId="2" borderId="4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2" fillId="2" borderId="5" xfId="1" applyNumberFormat="1" applyFont="1" applyFill="1" applyBorder="1" applyAlignment="1">
      <alignment horizontal="center" vertical="center" wrapText="1"/>
    </xf>
    <xf numFmtId="0" fontId="33" fillId="2" borderId="3" xfId="1" applyFont="1" applyFill="1" applyBorder="1" applyAlignment="1">
      <alignment horizontal="center" vertical="center" wrapText="1"/>
    </xf>
    <xf numFmtId="0" fontId="32" fillId="2" borderId="1" xfId="5" applyFont="1" applyFill="1" applyBorder="1" applyAlignment="1">
      <alignment horizont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</cellXfs>
  <cellStyles count="10">
    <cellStyle name="Bình thường 2" xfId="5" xr:uid="{3E21F364-3712-44A6-BAB3-C9AF9BE5838F}"/>
    <cellStyle name="Normal" xfId="0" builtinId="0"/>
    <cellStyle name="Normal 2" xfId="1" xr:uid="{B526BBE9-460A-4A40-82A8-D37243B1E2DA}"/>
    <cellStyle name="Normal 2 2" xfId="4" xr:uid="{AD19EC4B-EF6C-4F0A-8799-9205B693070F}"/>
    <cellStyle name="Normal 2 2 2" xfId="8" xr:uid="{5E6A64BB-59D3-4E00-B8C9-C2CE2E3F4672}"/>
    <cellStyle name="Normal 3" xfId="2" xr:uid="{134C3435-AD35-4338-B4B9-9036E3BFD7CB}"/>
    <cellStyle name="Normal 4" xfId="3" xr:uid="{1D08BFF2-E581-4EF9-B4CC-CA25159F3890}"/>
    <cellStyle name="Normal 5" xfId="6" xr:uid="{88F60955-83D5-45CA-9D2A-E869BD2751D1}"/>
    <cellStyle name="Normal 5 2" xfId="9" xr:uid="{561512F4-DCC2-4258-966E-D332836EE710}"/>
    <cellStyle name="Normal 6" xfId="7" xr:uid="{DBB2DE62-7033-4523-9BB3-A19E5715DF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G\CNGANH\NG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VBPrograms\EMIS\Hoso_Excel\HoSo_T9\HoSo_TieuHoc_T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G\CNGANH\HA\BDIEM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¸ch 2001"/>
      <sheetName val="thÎ"/>
      <sheetName val="dan anh"/>
      <sheetName val="Sheet12"/>
      <sheetName val="Sheet13"/>
      <sheetName val="Sheet14"/>
      <sheetName val="Sheet15"/>
      <sheetName val="Sheet1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uong"/>
      <sheetName val="CoSoVC_TH"/>
      <sheetName val="NhanSu_TH"/>
      <sheetName val="LopHoc_TH"/>
      <sheetName val="LopHoc_TH_BC"/>
      <sheetName val="HocSinh_TH"/>
      <sheetName val="HocSinh_TH_BC"/>
      <sheetName val="DiemTruong"/>
      <sheetName val="DanhMuc"/>
      <sheetName val="CoSo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EM1"/>
    </sheetNames>
    <definedNames>
      <definedName name="L1_Cn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15E05-AEE9-416E-A94C-EC5359539F99}">
  <dimension ref="A1:G47"/>
  <sheetViews>
    <sheetView view="pageLayout" topLeftCell="A28" zoomScaleNormal="100" workbookViewId="0">
      <selection activeCell="A34" sqref="A34:G47"/>
    </sheetView>
  </sheetViews>
  <sheetFormatPr defaultRowHeight="15.75"/>
  <cols>
    <col min="1" max="1" width="17.140625" style="180" customWidth="1"/>
    <col min="2" max="4" width="6.7109375" style="183" customWidth="1"/>
    <col min="5" max="7" width="7.5703125" style="183" customWidth="1"/>
    <col min="8" max="16384" width="9.140625" style="180"/>
  </cols>
  <sheetData>
    <row r="1" spans="1:7">
      <c r="A1" s="242" t="s">
        <v>439</v>
      </c>
      <c r="B1" s="242"/>
      <c r="C1" s="242"/>
      <c r="D1" s="242"/>
      <c r="E1" s="242"/>
      <c r="F1" s="242"/>
      <c r="G1" s="242"/>
    </row>
    <row r="2" spans="1:7">
      <c r="A2" s="181" t="s">
        <v>436</v>
      </c>
      <c r="B2" s="182"/>
      <c r="C2" s="182"/>
      <c r="D2" s="182"/>
      <c r="E2" s="182"/>
      <c r="F2" s="182"/>
      <c r="G2" s="182"/>
    </row>
    <row r="3" spans="1:7">
      <c r="A3" s="239" t="s">
        <v>15</v>
      </c>
      <c r="B3" s="240" t="s">
        <v>323</v>
      </c>
      <c r="C3" s="241"/>
      <c r="D3" s="241"/>
      <c r="E3" s="240" t="s">
        <v>324</v>
      </c>
      <c r="F3" s="241"/>
      <c r="G3" s="241"/>
    </row>
    <row r="4" spans="1:7" ht="31.5">
      <c r="A4" s="239"/>
      <c r="B4" s="184" t="s">
        <v>331</v>
      </c>
      <c r="C4" s="184" t="s">
        <v>325</v>
      </c>
      <c r="D4" s="184" t="s">
        <v>326</v>
      </c>
      <c r="E4" s="184" t="s">
        <v>331</v>
      </c>
      <c r="F4" s="184" t="s">
        <v>325</v>
      </c>
      <c r="G4" s="184" t="s">
        <v>326</v>
      </c>
    </row>
    <row r="5" spans="1:7">
      <c r="A5" s="187" t="s">
        <v>16</v>
      </c>
      <c r="B5" s="188">
        <v>1</v>
      </c>
      <c r="C5" s="188">
        <v>1</v>
      </c>
      <c r="D5" s="188">
        <v>2</v>
      </c>
      <c r="E5" s="188">
        <v>7.5039999999999996</v>
      </c>
      <c r="F5" s="188">
        <v>7.09</v>
      </c>
      <c r="G5" s="188">
        <v>7.2</v>
      </c>
    </row>
    <row r="6" spans="1:7">
      <c r="A6" s="185" t="s">
        <v>17</v>
      </c>
      <c r="B6" s="186">
        <v>3</v>
      </c>
      <c r="C6" s="186">
        <v>2</v>
      </c>
      <c r="D6" s="186">
        <v>4</v>
      </c>
      <c r="E6" s="186">
        <v>7.391</v>
      </c>
      <c r="F6" s="186">
        <v>7.0869999999999997</v>
      </c>
      <c r="G6" s="186">
        <v>7.0910000000000002</v>
      </c>
    </row>
    <row r="7" spans="1:7">
      <c r="A7" s="185" t="s">
        <v>160</v>
      </c>
      <c r="B7" s="186">
        <v>5</v>
      </c>
      <c r="C7" s="186">
        <v>3</v>
      </c>
      <c r="D7" s="186">
        <v>1</v>
      </c>
      <c r="E7" s="186">
        <v>7.2359999999999998</v>
      </c>
      <c r="F7" s="186">
        <v>7.02</v>
      </c>
      <c r="G7" s="186">
        <v>7.2110000000000003</v>
      </c>
    </row>
    <row r="8" spans="1:7">
      <c r="A8" s="185" t="s">
        <v>152</v>
      </c>
      <c r="B8" s="186">
        <v>2</v>
      </c>
      <c r="C8" s="186">
        <v>4</v>
      </c>
      <c r="D8" s="186">
        <v>3</v>
      </c>
      <c r="E8" s="186">
        <v>7.4279999999999999</v>
      </c>
      <c r="F8" s="186">
        <v>7.0090000000000003</v>
      </c>
      <c r="G8" s="186">
        <v>7.1630000000000003</v>
      </c>
    </row>
    <row r="9" spans="1:7">
      <c r="A9" s="185" t="s">
        <v>164</v>
      </c>
      <c r="B9" s="186">
        <v>8</v>
      </c>
      <c r="C9" s="186">
        <v>5</v>
      </c>
      <c r="D9" s="186">
        <v>6</v>
      </c>
      <c r="E9" s="186">
        <v>7.093</v>
      </c>
      <c r="F9" s="186">
        <v>7.0030000000000001</v>
      </c>
      <c r="G9" s="186">
        <v>7.0709999999999997</v>
      </c>
    </row>
    <row r="10" spans="1:7">
      <c r="A10" s="185" t="s">
        <v>146</v>
      </c>
      <c r="B10" s="186">
        <v>4</v>
      </c>
      <c r="C10" s="186">
        <v>6</v>
      </c>
      <c r="D10" s="186">
        <v>7</v>
      </c>
      <c r="E10" s="186">
        <v>7.12</v>
      </c>
      <c r="F10" s="186">
        <v>6.98</v>
      </c>
      <c r="G10" s="186">
        <v>7.0010000000000003</v>
      </c>
    </row>
    <row r="11" spans="1:7">
      <c r="A11" s="185" t="s">
        <v>196</v>
      </c>
      <c r="B11" s="186">
        <v>23</v>
      </c>
      <c r="C11" s="186">
        <v>7</v>
      </c>
      <c r="D11" s="186">
        <v>8</v>
      </c>
      <c r="E11" s="186">
        <v>6.9</v>
      </c>
      <c r="F11" s="186">
        <v>6.9539999999999997</v>
      </c>
      <c r="G11" s="186">
        <v>6.9989999999999997</v>
      </c>
    </row>
    <row r="12" spans="1:7">
      <c r="A12" s="185" t="s">
        <v>186</v>
      </c>
      <c r="B12" s="186">
        <v>17</v>
      </c>
      <c r="C12" s="186">
        <v>11</v>
      </c>
      <c r="D12" s="186">
        <v>22</v>
      </c>
      <c r="E12" s="186">
        <v>6.9690000000000003</v>
      </c>
      <c r="F12" s="186">
        <v>6.8639999999999999</v>
      </c>
      <c r="G12" s="186">
        <v>6.7679999999999998</v>
      </c>
    </row>
    <row r="13" spans="1:7">
      <c r="A13" s="185" t="s">
        <v>188</v>
      </c>
      <c r="B13" s="186">
        <v>11</v>
      </c>
      <c r="C13" s="186">
        <v>12</v>
      </c>
      <c r="D13" s="186">
        <v>10</v>
      </c>
      <c r="E13" s="186">
        <v>7.0430000000000001</v>
      </c>
      <c r="F13" s="186">
        <v>6.8239999999999998</v>
      </c>
      <c r="G13" s="186">
        <v>6.9820000000000002</v>
      </c>
    </row>
    <row r="14" spans="1:7">
      <c r="A14" s="185" t="s">
        <v>191</v>
      </c>
      <c r="B14" s="186">
        <v>20</v>
      </c>
      <c r="C14" s="186">
        <v>13</v>
      </c>
      <c r="D14" s="186">
        <v>16</v>
      </c>
      <c r="E14" s="186">
        <v>6.9320000000000004</v>
      </c>
      <c r="F14" s="186">
        <v>6.8159999999999998</v>
      </c>
      <c r="G14" s="186">
        <v>6.8620000000000001</v>
      </c>
    </row>
    <row r="15" spans="1:7">
      <c r="A15" s="185" t="s">
        <v>159</v>
      </c>
      <c r="B15" s="186">
        <v>7</v>
      </c>
      <c r="C15" s="186">
        <v>16</v>
      </c>
      <c r="D15" s="186">
        <v>15</v>
      </c>
      <c r="E15" s="186">
        <v>6.84</v>
      </c>
      <c r="F15" s="186">
        <v>6.7480000000000002</v>
      </c>
      <c r="G15" s="186">
        <v>6.88</v>
      </c>
    </row>
    <row r="16" spans="1:7">
      <c r="A16" s="187" t="s">
        <v>330</v>
      </c>
      <c r="B16" s="188"/>
      <c r="C16" s="188"/>
      <c r="D16" s="188"/>
      <c r="E16" s="188">
        <v>6.7240000000000002</v>
      </c>
      <c r="F16" s="188">
        <v>6.56</v>
      </c>
      <c r="G16" s="188">
        <v>6.7229999999999999</v>
      </c>
    </row>
    <row r="18" spans="1:7">
      <c r="A18" s="181" t="s">
        <v>437</v>
      </c>
      <c r="B18" s="182"/>
      <c r="C18" s="182"/>
      <c r="D18" s="182"/>
      <c r="E18" s="182"/>
      <c r="F18" s="182"/>
      <c r="G18" s="182"/>
    </row>
    <row r="19" spans="1:7">
      <c r="A19" s="239" t="s">
        <v>15</v>
      </c>
      <c r="B19" s="240" t="s">
        <v>323</v>
      </c>
      <c r="C19" s="241"/>
      <c r="D19" s="241"/>
      <c r="E19" s="240" t="s">
        <v>324</v>
      </c>
      <c r="F19" s="241"/>
      <c r="G19" s="241"/>
    </row>
    <row r="20" spans="1:7" ht="31.5">
      <c r="A20" s="239"/>
      <c r="B20" s="184" t="s">
        <v>331</v>
      </c>
      <c r="C20" s="184" t="s">
        <v>325</v>
      </c>
      <c r="D20" s="184" t="s">
        <v>326</v>
      </c>
      <c r="E20" s="184" t="s">
        <v>331</v>
      </c>
      <c r="F20" s="184" t="s">
        <v>325</v>
      </c>
      <c r="G20" s="184" t="s">
        <v>326</v>
      </c>
    </row>
    <row r="21" spans="1:7">
      <c r="A21" s="185" t="s">
        <v>152</v>
      </c>
      <c r="B21" s="186">
        <v>2</v>
      </c>
      <c r="C21" s="186">
        <v>6</v>
      </c>
      <c r="D21" s="186">
        <v>9</v>
      </c>
      <c r="E21" s="186">
        <v>7.34</v>
      </c>
      <c r="F21" s="186">
        <v>7.0069999999999997</v>
      </c>
      <c r="G21" s="186">
        <v>6.9820000000000002</v>
      </c>
    </row>
    <row r="22" spans="1:7">
      <c r="A22" s="185" t="s">
        <v>160</v>
      </c>
      <c r="B22" s="186">
        <v>3</v>
      </c>
      <c r="C22" s="186">
        <v>1</v>
      </c>
      <c r="D22" s="186">
        <v>1</v>
      </c>
      <c r="E22" s="186">
        <v>7.335</v>
      </c>
      <c r="F22" s="186">
        <v>7.1589999999999998</v>
      </c>
      <c r="G22" s="186">
        <v>7.2960000000000003</v>
      </c>
    </row>
    <row r="23" spans="1:7">
      <c r="A23" s="187" t="s">
        <v>16</v>
      </c>
      <c r="B23" s="188">
        <v>4</v>
      </c>
      <c r="C23" s="188">
        <v>15</v>
      </c>
      <c r="D23" s="188">
        <v>12</v>
      </c>
      <c r="E23" s="188">
        <v>7.2359999999999998</v>
      </c>
      <c r="F23" s="188">
        <v>6.83</v>
      </c>
      <c r="G23" s="188">
        <v>6.9710000000000001</v>
      </c>
    </row>
    <row r="24" spans="1:7">
      <c r="A24" s="185" t="s">
        <v>17</v>
      </c>
      <c r="B24" s="186">
        <v>8</v>
      </c>
      <c r="C24" s="186">
        <v>9</v>
      </c>
      <c r="D24" s="186">
        <v>8</v>
      </c>
      <c r="E24" s="186">
        <v>7.0949999999999998</v>
      </c>
      <c r="F24" s="186">
        <v>6.9080000000000004</v>
      </c>
      <c r="G24" s="186">
        <v>6.9829999999999997</v>
      </c>
    </row>
    <row r="25" spans="1:7">
      <c r="A25" s="185" t="s">
        <v>146</v>
      </c>
      <c r="B25" s="186">
        <v>9</v>
      </c>
      <c r="C25" s="186">
        <v>4</v>
      </c>
      <c r="D25" s="186">
        <v>13</v>
      </c>
      <c r="E25" s="186">
        <v>7.0890000000000004</v>
      </c>
      <c r="F25" s="186">
        <v>7.0279999999999996</v>
      </c>
      <c r="G25" s="186">
        <v>6.9560000000000004</v>
      </c>
    </row>
    <row r="26" spans="1:7">
      <c r="A26" s="185" t="s">
        <v>191</v>
      </c>
      <c r="B26" s="186">
        <v>15</v>
      </c>
      <c r="C26" s="186">
        <v>12</v>
      </c>
      <c r="D26" s="186">
        <v>6</v>
      </c>
      <c r="E26" s="186">
        <v>7.0410000000000004</v>
      </c>
      <c r="F26" s="186">
        <v>6.8840000000000003</v>
      </c>
      <c r="G26" s="186">
        <v>7.0069999999999997</v>
      </c>
    </row>
    <row r="27" spans="1:7">
      <c r="A27" s="185" t="s">
        <v>188</v>
      </c>
      <c r="B27" s="186">
        <v>22</v>
      </c>
      <c r="C27" s="186">
        <v>24</v>
      </c>
      <c r="D27" s="186">
        <v>7</v>
      </c>
      <c r="E27" s="186">
        <v>6.9160000000000004</v>
      </c>
      <c r="F27" s="186">
        <v>6.7069999999999999</v>
      </c>
      <c r="G27" s="186">
        <v>7.0039999999999996</v>
      </c>
    </row>
    <row r="28" spans="1:7">
      <c r="A28" s="185" t="s">
        <v>196</v>
      </c>
      <c r="B28" s="186">
        <v>23</v>
      </c>
      <c r="C28" s="186">
        <v>10</v>
      </c>
      <c r="D28" s="186">
        <v>2</v>
      </c>
      <c r="E28" s="186">
        <v>6.915</v>
      </c>
      <c r="F28" s="186">
        <v>6.9009999999999998</v>
      </c>
      <c r="G28" s="186">
        <v>7.0730000000000004</v>
      </c>
    </row>
    <row r="29" spans="1:7">
      <c r="A29" s="185" t="s">
        <v>164</v>
      </c>
      <c r="B29" s="186">
        <v>27</v>
      </c>
      <c r="C29" s="186">
        <v>22</v>
      </c>
      <c r="D29" s="186">
        <v>4</v>
      </c>
      <c r="E29" s="186">
        <v>6.8410000000000002</v>
      </c>
      <c r="F29" s="186">
        <v>6.7309999999999999</v>
      </c>
      <c r="G29" s="186">
        <v>7.0540000000000003</v>
      </c>
    </row>
    <row r="30" spans="1:7">
      <c r="A30" s="185" t="s">
        <v>186</v>
      </c>
      <c r="B30" s="186">
        <v>45</v>
      </c>
      <c r="C30" s="186">
        <v>55</v>
      </c>
      <c r="D30" s="186">
        <v>54</v>
      </c>
      <c r="E30" s="186">
        <v>6.5190000000000001</v>
      </c>
      <c r="F30" s="186">
        <v>6.3849999999999998</v>
      </c>
      <c r="G30" s="186">
        <v>6.3659999999999997</v>
      </c>
    </row>
    <row r="31" spans="1:7">
      <c r="A31" s="185" t="s">
        <v>159</v>
      </c>
      <c r="B31" s="186">
        <v>58</v>
      </c>
      <c r="C31" s="186">
        <v>62</v>
      </c>
      <c r="D31" s="186">
        <v>51</v>
      </c>
      <c r="E31" s="186">
        <v>6.3109999999999999</v>
      </c>
      <c r="F31" s="186">
        <v>6.2919999999999998</v>
      </c>
      <c r="G31" s="186">
        <v>6.5</v>
      </c>
    </row>
    <row r="32" spans="1:7">
      <c r="A32" s="187" t="s">
        <v>330</v>
      </c>
      <c r="B32" s="188"/>
      <c r="C32" s="188"/>
      <c r="D32" s="188"/>
      <c r="E32" s="188">
        <v>6.7039999999999997</v>
      </c>
      <c r="F32" s="188">
        <v>6.63</v>
      </c>
      <c r="G32" s="188">
        <v>6.71</v>
      </c>
    </row>
    <row r="33" spans="1:7">
      <c r="A33" s="181" t="s">
        <v>438</v>
      </c>
      <c r="B33" s="182"/>
      <c r="C33" s="182"/>
      <c r="D33" s="182"/>
      <c r="E33" s="182"/>
      <c r="F33" s="182"/>
      <c r="G33" s="182"/>
    </row>
    <row r="34" spans="1:7">
      <c r="A34" s="239" t="s">
        <v>15</v>
      </c>
      <c r="B34" s="240" t="s">
        <v>323</v>
      </c>
      <c r="C34" s="241"/>
      <c r="D34" s="241"/>
      <c r="E34" s="240" t="s">
        <v>324</v>
      </c>
      <c r="F34" s="241"/>
      <c r="G34" s="241"/>
    </row>
    <row r="35" spans="1:7" ht="31.5">
      <c r="A35" s="239"/>
      <c r="B35" s="184" t="s">
        <v>331</v>
      </c>
      <c r="C35" s="184" t="s">
        <v>325</v>
      </c>
      <c r="D35" s="184" t="s">
        <v>326</v>
      </c>
      <c r="E35" s="184" t="s">
        <v>331</v>
      </c>
      <c r="F35" s="184" t="s">
        <v>325</v>
      </c>
      <c r="G35" s="184" t="s">
        <v>326</v>
      </c>
    </row>
    <row r="36" spans="1:7">
      <c r="A36" s="185" t="s">
        <v>17</v>
      </c>
      <c r="B36" s="186">
        <v>5</v>
      </c>
      <c r="C36" s="186">
        <v>16</v>
      </c>
      <c r="D36" s="186">
        <v>17</v>
      </c>
      <c r="E36" s="186">
        <v>5.5419999999999998</v>
      </c>
      <c r="F36" s="186">
        <v>5.7939999999999996</v>
      </c>
      <c r="G36" s="186">
        <v>5.8159999999999998</v>
      </c>
    </row>
    <row r="37" spans="1:7">
      <c r="A37" s="185" t="s">
        <v>160</v>
      </c>
      <c r="B37" s="186">
        <v>10</v>
      </c>
      <c r="C37" s="186">
        <v>13</v>
      </c>
      <c r="D37" s="186">
        <v>10</v>
      </c>
      <c r="E37" s="186">
        <v>5.5069999999999997</v>
      </c>
      <c r="F37" s="186">
        <v>5.8570000000000002</v>
      </c>
      <c r="G37" s="186">
        <v>5.9340000000000002</v>
      </c>
    </row>
    <row r="38" spans="1:7">
      <c r="A38" s="185" t="s">
        <v>152</v>
      </c>
      <c r="B38" s="186">
        <v>12</v>
      </c>
      <c r="C38" s="186">
        <v>15</v>
      </c>
      <c r="D38" s="186">
        <v>37</v>
      </c>
      <c r="E38" s="186">
        <v>5.45</v>
      </c>
      <c r="F38" s="186">
        <v>5.8170000000000002</v>
      </c>
      <c r="G38" s="186">
        <v>5.5570000000000004</v>
      </c>
    </row>
    <row r="39" spans="1:7">
      <c r="A39" s="185" t="s">
        <v>191</v>
      </c>
      <c r="B39" s="186">
        <v>20</v>
      </c>
      <c r="C39" s="186">
        <v>35</v>
      </c>
      <c r="D39" s="186">
        <v>35</v>
      </c>
      <c r="E39" s="186">
        <v>5.1970000000000001</v>
      </c>
      <c r="F39" s="186">
        <v>5.5220000000000002</v>
      </c>
      <c r="G39" s="186">
        <v>5.5949999999999998</v>
      </c>
    </row>
    <row r="40" spans="1:7">
      <c r="A40" s="185" t="s">
        <v>188</v>
      </c>
      <c r="B40" s="186">
        <v>23</v>
      </c>
      <c r="C40" s="186">
        <v>42</v>
      </c>
      <c r="D40" s="186">
        <v>36</v>
      </c>
      <c r="E40" s="186">
        <v>5.1829999999999998</v>
      </c>
      <c r="F40" s="186">
        <v>5.359</v>
      </c>
      <c r="G40" s="186">
        <v>5.5919999999999996</v>
      </c>
    </row>
    <row r="41" spans="1:7">
      <c r="A41" s="185" t="s">
        <v>146</v>
      </c>
      <c r="B41" s="186">
        <v>33</v>
      </c>
      <c r="C41" s="186">
        <v>31</v>
      </c>
      <c r="D41" s="186">
        <v>42</v>
      </c>
      <c r="E41" s="186">
        <v>5.0970000000000004</v>
      </c>
      <c r="F41" s="186">
        <v>5.5759999999999996</v>
      </c>
      <c r="G41" s="186">
        <v>5.4740000000000002</v>
      </c>
    </row>
    <row r="42" spans="1:7">
      <c r="A42" s="185" t="s">
        <v>186</v>
      </c>
      <c r="B42" s="186">
        <v>43</v>
      </c>
      <c r="C42" s="186">
        <v>52</v>
      </c>
      <c r="D42" s="186">
        <v>51</v>
      </c>
      <c r="E42" s="186">
        <v>4.9320000000000004</v>
      </c>
      <c r="F42" s="186">
        <v>5.3120000000000003</v>
      </c>
      <c r="G42" s="186">
        <v>5.3460000000000001</v>
      </c>
    </row>
    <row r="43" spans="1:7">
      <c r="A43" s="187" t="s">
        <v>16</v>
      </c>
      <c r="B43" s="188">
        <v>46</v>
      </c>
      <c r="C43" s="188">
        <v>61</v>
      </c>
      <c r="D43" s="188">
        <v>57</v>
      </c>
      <c r="E43" s="188">
        <v>4.8940000000000001</v>
      </c>
      <c r="F43" s="188">
        <v>5.0659999999999998</v>
      </c>
      <c r="G43" s="188">
        <v>5.2359999999999998</v>
      </c>
    </row>
    <row r="44" spans="1:7">
      <c r="A44" s="185" t="s">
        <v>164</v>
      </c>
      <c r="B44" s="186">
        <v>48</v>
      </c>
      <c r="C44" s="186">
        <v>43</v>
      </c>
      <c r="D44" s="186">
        <v>53</v>
      </c>
      <c r="E44" s="186">
        <v>4.8869999999999996</v>
      </c>
      <c r="F44" s="186">
        <v>5.3579999999999997</v>
      </c>
      <c r="G44" s="186">
        <v>5.327</v>
      </c>
    </row>
    <row r="45" spans="1:7">
      <c r="A45" s="185" t="s">
        <v>159</v>
      </c>
      <c r="B45" s="186">
        <v>58</v>
      </c>
      <c r="C45" s="186">
        <v>62</v>
      </c>
      <c r="D45" s="186">
        <v>60</v>
      </c>
      <c r="E45" s="186">
        <v>4.641</v>
      </c>
      <c r="F45" s="186">
        <v>5.0330000000000004</v>
      </c>
      <c r="G45" s="186">
        <v>5.0010000000000003</v>
      </c>
    </row>
    <row r="46" spans="1:7">
      <c r="A46" s="185" t="s">
        <v>196</v>
      </c>
      <c r="B46" s="186">
        <v>62</v>
      </c>
      <c r="C46" s="186">
        <v>60</v>
      </c>
      <c r="D46" s="186">
        <v>55</v>
      </c>
      <c r="E46" s="186">
        <v>4.6020000000000003</v>
      </c>
      <c r="F46" s="186">
        <v>5.1449999999999996</v>
      </c>
      <c r="G46" s="186">
        <v>5.23</v>
      </c>
    </row>
    <row r="47" spans="1:7">
      <c r="A47" s="187" t="s">
        <v>330</v>
      </c>
      <c r="B47" s="188"/>
      <c r="C47" s="188"/>
      <c r="D47" s="188"/>
      <c r="E47" s="188">
        <v>5.0190000000000001</v>
      </c>
      <c r="F47" s="188">
        <v>5.51</v>
      </c>
      <c r="G47" s="188">
        <v>5.5049999999999999</v>
      </c>
    </row>
  </sheetData>
  <mergeCells count="10">
    <mergeCell ref="A34:A35"/>
    <mergeCell ref="B34:D34"/>
    <mergeCell ref="E34:G34"/>
    <mergeCell ref="A1:G1"/>
    <mergeCell ref="A3:A4"/>
    <mergeCell ref="B3:D3"/>
    <mergeCell ref="E3:G3"/>
    <mergeCell ref="A19:A20"/>
    <mergeCell ref="B19:D19"/>
    <mergeCell ref="E19:G19"/>
  </mergeCells>
  <pageMargins left="0.55208333333333337" right="0.41666666666666669" top="0.46875" bottom="0.55208333333333304" header="0.3" footer="0.3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D1302-63C4-44A7-A3A9-61FA37FEFDC4}">
  <dimension ref="A1:M47"/>
  <sheetViews>
    <sheetView view="pageLayout" topLeftCell="A25" zoomScaleNormal="100" workbookViewId="0">
      <selection activeCell="I43" sqref="I43"/>
    </sheetView>
  </sheetViews>
  <sheetFormatPr defaultRowHeight="15.75"/>
  <cols>
    <col min="1" max="1" width="17.140625" style="180" customWidth="1"/>
    <col min="2" max="7" width="5.5703125" style="183" customWidth="1"/>
    <col min="8" max="13" width="6.7109375" style="183" customWidth="1"/>
    <col min="14" max="16384" width="9.140625" style="180"/>
  </cols>
  <sheetData>
    <row r="1" spans="1:13">
      <c r="A1" s="242" t="s">
        <v>439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</row>
    <row r="2" spans="1:13">
      <c r="A2" s="181" t="s">
        <v>445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>
      <c r="A3" s="239" t="s">
        <v>15</v>
      </c>
      <c r="B3" s="194"/>
      <c r="C3" s="240" t="s">
        <v>323</v>
      </c>
      <c r="D3" s="241"/>
      <c r="E3" s="241"/>
      <c r="F3" s="241"/>
      <c r="G3" s="266"/>
      <c r="H3" s="195"/>
      <c r="I3" s="240" t="s">
        <v>324</v>
      </c>
      <c r="J3" s="241"/>
      <c r="K3" s="241"/>
      <c r="L3" s="241"/>
      <c r="M3" s="266"/>
    </row>
    <row r="4" spans="1:13" ht="31.5">
      <c r="A4" s="239"/>
      <c r="B4" s="184" t="s">
        <v>331</v>
      </c>
      <c r="C4" s="184" t="s">
        <v>325</v>
      </c>
      <c r="D4" s="184" t="s">
        <v>326</v>
      </c>
      <c r="E4" s="184" t="s">
        <v>327</v>
      </c>
      <c r="F4" s="184" t="s">
        <v>328</v>
      </c>
      <c r="G4" s="184" t="s">
        <v>329</v>
      </c>
      <c r="H4" s="184" t="s">
        <v>331</v>
      </c>
      <c r="I4" s="184" t="s">
        <v>325</v>
      </c>
      <c r="J4" s="184" t="s">
        <v>326</v>
      </c>
      <c r="K4" s="184" t="s">
        <v>327</v>
      </c>
      <c r="L4" s="184" t="s">
        <v>328</v>
      </c>
      <c r="M4" s="184" t="s">
        <v>329</v>
      </c>
    </row>
    <row r="5" spans="1:13">
      <c r="A5" s="185" t="s">
        <v>17</v>
      </c>
      <c r="B5" s="186">
        <v>1</v>
      </c>
      <c r="C5" s="186">
        <v>4</v>
      </c>
      <c r="D5" s="199">
        <v>11</v>
      </c>
      <c r="E5" s="186">
        <v>6</v>
      </c>
      <c r="F5" s="186">
        <v>4</v>
      </c>
      <c r="G5" s="186">
        <v>4</v>
      </c>
      <c r="H5" s="186">
        <v>7.1719999999999997</v>
      </c>
      <c r="I5" s="186">
        <v>5.66</v>
      </c>
      <c r="J5" s="186">
        <v>5.65</v>
      </c>
      <c r="K5" s="186">
        <v>4.76</v>
      </c>
      <c r="L5" s="186">
        <v>4.141</v>
      </c>
      <c r="M5" s="186">
        <v>5.0019999999999998</v>
      </c>
    </row>
    <row r="6" spans="1:13">
      <c r="A6" s="185" t="s">
        <v>160</v>
      </c>
      <c r="B6" s="186">
        <v>2</v>
      </c>
      <c r="C6" s="186">
        <v>3</v>
      </c>
      <c r="D6" s="186">
        <v>2</v>
      </c>
      <c r="E6" s="186">
        <v>4</v>
      </c>
      <c r="F6" s="186">
        <v>0</v>
      </c>
      <c r="G6" s="186">
        <v>15</v>
      </c>
      <c r="H6" s="186">
        <v>7.0970000000000004</v>
      </c>
      <c r="I6" s="186">
        <v>5.6920000000000002</v>
      </c>
      <c r="J6" s="186">
        <v>5.8869999999999996</v>
      </c>
      <c r="K6" s="186">
        <v>4.827</v>
      </c>
      <c r="L6" s="186">
        <v>4.032</v>
      </c>
      <c r="M6" s="186">
        <v>4.867</v>
      </c>
    </row>
    <row r="7" spans="1:13">
      <c r="A7" s="185" t="s">
        <v>152</v>
      </c>
      <c r="B7" s="186">
        <v>3</v>
      </c>
      <c r="C7" s="186">
        <v>5</v>
      </c>
      <c r="D7" s="186">
        <v>5</v>
      </c>
      <c r="E7" s="186">
        <v>2</v>
      </c>
      <c r="F7" s="186">
        <v>5</v>
      </c>
      <c r="G7" s="186">
        <v>8</v>
      </c>
      <c r="H7" s="186">
        <v>7.02</v>
      </c>
      <c r="I7" s="186">
        <v>5.6230000000000002</v>
      </c>
      <c r="J7" s="186">
        <v>5.73</v>
      </c>
      <c r="K7" s="186">
        <v>4.867</v>
      </c>
      <c r="L7" s="186">
        <v>4.12</v>
      </c>
      <c r="M7" s="186">
        <v>4.9340000000000002</v>
      </c>
    </row>
    <row r="8" spans="1:13">
      <c r="A8" s="187" t="s">
        <v>16</v>
      </c>
      <c r="B8" s="188">
        <v>7</v>
      </c>
      <c r="C8" s="188">
        <v>37</v>
      </c>
      <c r="D8" s="188">
        <v>37</v>
      </c>
      <c r="E8" s="188">
        <v>36</v>
      </c>
      <c r="F8" s="188">
        <v>48</v>
      </c>
      <c r="G8" s="188">
        <v>44</v>
      </c>
      <c r="H8" s="188">
        <v>6.7380000000000004</v>
      </c>
      <c r="I8" s="188">
        <v>4.8920000000000003</v>
      </c>
      <c r="J8" s="188">
        <v>5.0999999999999996</v>
      </c>
      <c r="K8" s="188">
        <v>4.258</v>
      </c>
      <c r="L8" s="188">
        <v>3.681</v>
      </c>
      <c r="M8" s="188">
        <v>4.5199999999999996</v>
      </c>
    </row>
    <row r="9" spans="1:13">
      <c r="A9" s="185" t="s">
        <v>191</v>
      </c>
      <c r="B9" s="186">
        <v>12</v>
      </c>
      <c r="C9" s="186">
        <v>16</v>
      </c>
      <c r="D9" s="186">
        <v>10</v>
      </c>
      <c r="E9" s="186">
        <v>24</v>
      </c>
      <c r="F9" s="186">
        <v>33</v>
      </c>
      <c r="G9" s="186">
        <v>39</v>
      </c>
      <c r="H9" s="186">
        <v>6.6470000000000002</v>
      </c>
      <c r="I9" s="186">
        <v>5.15</v>
      </c>
      <c r="J9" s="186">
        <v>5.4009999999999998</v>
      </c>
      <c r="K9" s="186">
        <v>4.4160000000000004</v>
      </c>
      <c r="L9" s="186">
        <v>3.79</v>
      </c>
      <c r="M9" s="186">
        <v>4.59</v>
      </c>
    </row>
    <row r="10" spans="1:13">
      <c r="A10" s="185" t="s">
        <v>146</v>
      </c>
      <c r="B10" s="186">
        <v>13</v>
      </c>
      <c r="C10" s="186">
        <v>8</v>
      </c>
      <c r="D10" s="186">
        <v>4</v>
      </c>
      <c r="E10" s="186">
        <v>1</v>
      </c>
      <c r="F10" s="186">
        <v>2</v>
      </c>
      <c r="G10" s="186">
        <v>7</v>
      </c>
      <c r="H10" s="186">
        <v>6.6159999999999997</v>
      </c>
      <c r="I10" s="186">
        <v>5.3959999999999999</v>
      </c>
      <c r="J10" s="186">
        <v>5.7359999999999998</v>
      </c>
      <c r="K10" s="186">
        <v>4.9000000000000004</v>
      </c>
      <c r="L10" s="186">
        <v>4.21</v>
      </c>
      <c r="M10" s="186">
        <v>4.9400000000000004</v>
      </c>
    </row>
    <row r="11" spans="1:13">
      <c r="A11" s="185" t="s">
        <v>188</v>
      </c>
      <c r="B11" s="186">
        <v>15</v>
      </c>
      <c r="C11" s="186">
        <v>32</v>
      </c>
      <c r="D11" s="186">
        <v>25</v>
      </c>
      <c r="E11" s="186">
        <v>22</v>
      </c>
      <c r="F11" s="186">
        <v>38</v>
      </c>
      <c r="G11" s="186">
        <v>34</v>
      </c>
      <c r="H11" s="186">
        <v>6.5579999999999998</v>
      </c>
      <c r="I11" s="186">
        <v>4.9470000000000001</v>
      </c>
      <c r="J11" s="186">
        <v>5.258</v>
      </c>
      <c r="K11" s="186">
        <v>4.4269999999999996</v>
      </c>
      <c r="L11" s="186">
        <v>3.7610000000000001</v>
      </c>
      <c r="M11" s="186">
        <v>4.6420000000000003</v>
      </c>
    </row>
    <row r="12" spans="1:13">
      <c r="A12" s="185" t="s">
        <v>159</v>
      </c>
      <c r="B12" s="186">
        <v>18</v>
      </c>
      <c r="C12" s="186">
        <v>39</v>
      </c>
      <c r="D12" s="186">
        <v>27</v>
      </c>
      <c r="E12" s="186">
        <v>38</v>
      </c>
      <c r="F12" s="186">
        <v>43</v>
      </c>
      <c r="G12" s="186">
        <v>56</v>
      </c>
      <c r="H12" s="186">
        <v>6.4770000000000003</v>
      </c>
      <c r="I12" s="186">
        <v>4.8550000000000004</v>
      </c>
      <c r="J12" s="186">
        <v>5.2210000000000001</v>
      </c>
      <c r="K12" s="186">
        <v>4.2469999999999999</v>
      </c>
      <c r="L12" s="186">
        <v>3.7189999999999999</v>
      </c>
      <c r="M12" s="186">
        <v>4.3639999999999999</v>
      </c>
    </row>
    <row r="13" spans="1:13">
      <c r="A13" s="185" t="s">
        <v>164</v>
      </c>
      <c r="B13" s="186">
        <v>24</v>
      </c>
      <c r="C13" s="186">
        <v>25</v>
      </c>
      <c r="D13" s="186">
        <v>28</v>
      </c>
      <c r="E13" s="186">
        <v>28</v>
      </c>
      <c r="F13" s="186">
        <v>31</v>
      </c>
      <c r="G13" s="186">
        <v>41</v>
      </c>
      <c r="H13" s="186">
        <v>6.38</v>
      </c>
      <c r="I13" s="186">
        <v>5.0270000000000001</v>
      </c>
      <c r="J13" s="186">
        <v>5.2110000000000003</v>
      </c>
      <c r="K13" s="186">
        <v>4.3689999999999998</v>
      </c>
      <c r="L13" s="186">
        <v>3.8159999999999998</v>
      </c>
      <c r="M13" s="186" t="s">
        <v>444</v>
      </c>
    </row>
    <row r="14" spans="1:13">
      <c r="A14" s="185" t="s">
        <v>186</v>
      </c>
      <c r="B14" s="186">
        <v>41</v>
      </c>
      <c r="C14" s="186">
        <v>45</v>
      </c>
      <c r="D14" s="186">
        <v>55</v>
      </c>
      <c r="E14" s="186">
        <v>55</v>
      </c>
      <c r="F14" s="186">
        <v>42</v>
      </c>
      <c r="G14" s="186">
        <v>46</v>
      </c>
      <c r="H14" s="186">
        <v>6.1459999999999999</v>
      </c>
      <c r="I14" s="186">
        <v>4.7859999999999996</v>
      </c>
      <c r="J14" s="186">
        <v>4.8319999999999999</v>
      </c>
      <c r="K14" s="186">
        <v>4.0090000000000003</v>
      </c>
      <c r="L14" s="186">
        <v>3.7250000000000001</v>
      </c>
      <c r="M14" s="186">
        <v>4.4809999999999999</v>
      </c>
    </row>
    <row r="15" spans="1:13">
      <c r="A15" s="185" t="s">
        <v>196</v>
      </c>
      <c r="B15" s="186">
        <v>43</v>
      </c>
      <c r="C15" s="186">
        <v>35</v>
      </c>
      <c r="D15" s="186">
        <v>39</v>
      </c>
      <c r="E15" s="186">
        <v>49</v>
      </c>
      <c r="F15" s="186">
        <v>44</v>
      </c>
      <c r="G15" s="186">
        <v>49</v>
      </c>
      <c r="H15" s="186">
        <v>6.133</v>
      </c>
      <c r="I15" s="186">
        <v>4.9189999999999996</v>
      </c>
      <c r="J15" s="186">
        <v>5.0869999999999997</v>
      </c>
      <c r="K15" s="186">
        <v>4.1269999999999998</v>
      </c>
      <c r="L15" s="186">
        <v>3.7050000000000001</v>
      </c>
      <c r="M15" s="186">
        <v>4.4409999999999998</v>
      </c>
    </row>
    <row r="16" spans="1:13">
      <c r="A16" s="187" t="s">
        <v>330</v>
      </c>
      <c r="B16" s="188"/>
      <c r="C16" s="188"/>
      <c r="D16" s="188"/>
      <c r="E16" s="188"/>
      <c r="F16" s="188"/>
      <c r="G16" s="188"/>
      <c r="H16" s="188">
        <v>6.3440000000000003</v>
      </c>
      <c r="I16" s="188">
        <v>4.97</v>
      </c>
      <c r="J16" s="188">
        <v>5.1909999999999998</v>
      </c>
      <c r="K16" s="188">
        <v>4.3</v>
      </c>
      <c r="L16" s="188">
        <v>3.79</v>
      </c>
      <c r="M16" s="188">
        <v>4.59</v>
      </c>
    </row>
    <row r="18" spans="1:13">
      <c r="A18" s="181" t="s">
        <v>446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</row>
    <row r="19" spans="1:13">
      <c r="A19" s="239" t="s">
        <v>15</v>
      </c>
      <c r="B19" s="194"/>
      <c r="C19" s="240" t="s">
        <v>323</v>
      </c>
      <c r="D19" s="241"/>
      <c r="E19" s="241"/>
      <c r="F19" s="241"/>
      <c r="G19" s="266"/>
      <c r="H19" s="195"/>
      <c r="I19" s="240" t="s">
        <v>324</v>
      </c>
      <c r="J19" s="241"/>
      <c r="K19" s="241"/>
      <c r="L19" s="241"/>
      <c r="M19" s="266"/>
    </row>
    <row r="20" spans="1:13" ht="31.5">
      <c r="A20" s="239"/>
      <c r="B20" s="184" t="s">
        <v>331</v>
      </c>
      <c r="C20" s="184" t="s">
        <v>325</v>
      </c>
      <c r="D20" s="184" t="s">
        <v>326</v>
      </c>
      <c r="E20" s="184" t="s">
        <v>327</v>
      </c>
      <c r="F20" s="184" t="s">
        <v>328</v>
      </c>
      <c r="G20" s="184" t="s">
        <v>329</v>
      </c>
      <c r="H20" s="184" t="s">
        <v>331</v>
      </c>
      <c r="I20" s="184" t="s">
        <v>325</v>
      </c>
      <c r="J20" s="184" t="s">
        <v>326</v>
      </c>
      <c r="K20" s="184" t="s">
        <v>327</v>
      </c>
      <c r="L20" s="184" t="s">
        <v>328</v>
      </c>
      <c r="M20" s="184" t="s">
        <v>329</v>
      </c>
    </row>
    <row r="21" spans="1:13">
      <c r="A21" s="185" t="s">
        <v>160</v>
      </c>
      <c r="B21" s="186">
        <v>1</v>
      </c>
      <c r="C21" s="186">
        <v>2</v>
      </c>
      <c r="D21" s="186">
        <v>2</v>
      </c>
      <c r="E21" s="186">
        <v>4</v>
      </c>
      <c r="F21" s="186">
        <v>5</v>
      </c>
      <c r="G21" s="186">
        <v>8</v>
      </c>
      <c r="H21" s="186">
        <v>7.3620000000000001</v>
      </c>
      <c r="I21" s="186">
        <v>7.4889999999999999</v>
      </c>
      <c r="J21" s="186">
        <v>7.2839999999999998</v>
      </c>
      <c r="K21" s="186">
        <v>6.3959999999999999</v>
      </c>
      <c r="L21" s="186">
        <v>5.8410000000000002</v>
      </c>
      <c r="M21" s="186">
        <v>6.6340000000000003</v>
      </c>
    </row>
    <row r="22" spans="1:13">
      <c r="A22" s="185" t="s">
        <v>152</v>
      </c>
      <c r="B22" s="186">
        <v>2</v>
      </c>
      <c r="C22" s="186">
        <v>4</v>
      </c>
      <c r="D22" s="186">
        <v>3</v>
      </c>
      <c r="E22" s="186">
        <v>3</v>
      </c>
      <c r="F22" s="186">
        <v>1</v>
      </c>
      <c r="G22" s="186">
        <v>2</v>
      </c>
      <c r="H22" s="186">
        <v>7.2750000000000004</v>
      </c>
      <c r="I22" s="186">
        <v>7.3639999999999999</v>
      </c>
      <c r="J22" s="186">
        <v>7.1980000000000004</v>
      </c>
      <c r="K22" s="186">
        <v>6.4189999999999996</v>
      </c>
      <c r="L22" s="186">
        <v>5.9020000000000001</v>
      </c>
      <c r="M22" s="186">
        <v>6.7169999999999996</v>
      </c>
    </row>
    <row r="23" spans="1:13">
      <c r="A23" s="185" t="s">
        <v>17</v>
      </c>
      <c r="B23" s="186">
        <v>3</v>
      </c>
      <c r="C23" s="186"/>
      <c r="D23" s="186"/>
      <c r="E23" s="186"/>
      <c r="F23" s="186"/>
      <c r="G23" s="186"/>
      <c r="H23" s="186">
        <v>7.2460000000000004</v>
      </c>
      <c r="I23" s="186"/>
      <c r="J23" s="186"/>
      <c r="K23" s="186"/>
      <c r="L23" s="186"/>
      <c r="M23" s="186"/>
    </row>
    <row r="24" spans="1:13">
      <c r="A24" s="185" t="s">
        <v>188</v>
      </c>
      <c r="B24" s="186">
        <v>11</v>
      </c>
      <c r="C24" s="186">
        <v>33</v>
      </c>
      <c r="D24" s="186">
        <v>17</v>
      </c>
      <c r="E24" s="186">
        <v>19</v>
      </c>
      <c r="F24" s="186">
        <v>16</v>
      </c>
      <c r="G24" s="186">
        <v>16</v>
      </c>
      <c r="H24" s="186">
        <v>6.9720000000000004</v>
      </c>
      <c r="I24" s="186">
        <v>6.9420000000000002</v>
      </c>
      <c r="J24" s="186">
        <v>6.92</v>
      </c>
      <c r="K24" s="186">
        <v>6.1680000000000001</v>
      </c>
      <c r="L24" s="186">
        <v>5.6310000000000002</v>
      </c>
      <c r="M24" s="186">
        <v>6.4580000000000002</v>
      </c>
    </row>
    <row r="25" spans="1:13">
      <c r="A25" s="185" t="s">
        <v>191</v>
      </c>
      <c r="B25" s="186">
        <v>12</v>
      </c>
      <c r="C25" s="186">
        <v>18</v>
      </c>
      <c r="D25" s="186">
        <v>19</v>
      </c>
      <c r="E25" s="186">
        <v>22</v>
      </c>
      <c r="F25" s="186">
        <v>22</v>
      </c>
      <c r="G25" s="186">
        <v>21</v>
      </c>
      <c r="H25" s="186">
        <v>6.9560000000000004</v>
      </c>
      <c r="I25" s="186">
        <v>7.1130000000000004</v>
      </c>
      <c r="J25" s="186">
        <v>6.8920000000000003</v>
      </c>
      <c r="K25" s="186">
        <v>6.1050000000000004</v>
      </c>
      <c r="L25" s="186">
        <v>5.54</v>
      </c>
      <c r="M25" s="200">
        <v>6.3E-2</v>
      </c>
    </row>
    <row r="26" spans="1:13">
      <c r="A26" s="185" t="s">
        <v>146</v>
      </c>
      <c r="B26" s="186">
        <v>14</v>
      </c>
      <c r="C26" s="186">
        <v>9</v>
      </c>
      <c r="D26" s="186">
        <v>6</v>
      </c>
      <c r="E26" s="186">
        <v>1</v>
      </c>
      <c r="F26" s="186">
        <v>2</v>
      </c>
      <c r="G26" s="186">
        <v>9</v>
      </c>
      <c r="H26" s="186">
        <v>6.9480000000000004</v>
      </c>
      <c r="I26" s="186">
        <v>7.27</v>
      </c>
      <c r="J26" s="186">
        <v>7.1040000000000001</v>
      </c>
      <c r="K26" s="186">
        <v>6.4870000000000001</v>
      </c>
      <c r="L26" s="186">
        <v>5.883</v>
      </c>
      <c r="M26" s="186">
        <v>6.6020000000000003</v>
      </c>
    </row>
    <row r="27" spans="1:13">
      <c r="A27" s="187" t="s">
        <v>16</v>
      </c>
      <c r="B27" s="188">
        <v>15</v>
      </c>
      <c r="C27" s="188">
        <v>37</v>
      </c>
      <c r="D27" s="188">
        <v>34</v>
      </c>
      <c r="E27" s="188">
        <v>29</v>
      </c>
      <c r="F27" s="188">
        <v>52</v>
      </c>
      <c r="G27" s="188">
        <v>46</v>
      </c>
      <c r="H27" s="188">
        <v>6.9189999999999996</v>
      </c>
      <c r="I27" s="188">
        <v>6.9</v>
      </c>
      <c r="J27" s="188">
        <v>6.7359999999999998</v>
      </c>
      <c r="K27" s="188">
        <v>6.0030000000000001</v>
      </c>
      <c r="L27" s="188">
        <v>5.3040000000000003</v>
      </c>
      <c r="M27" s="188">
        <v>6.1580000000000004</v>
      </c>
    </row>
    <row r="28" spans="1:13">
      <c r="A28" s="185" t="s">
        <v>164</v>
      </c>
      <c r="B28" s="186">
        <v>18</v>
      </c>
      <c r="C28" s="186">
        <v>19</v>
      </c>
      <c r="D28" s="186">
        <v>20</v>
      </c>
      <c r="E28" s="186">
        <v>15</v>
      </c>
      <c r="F28" s="186">
        <v>14</v>
      </c>
      <c r="G28" s="186">
        <v>15</v>
      </c>
      <c r="H28" s="186">
        <v>6.8129999999999997</v>
      </c>
      <c r="I28" s="186">
        <v>7.101</v>
      </c>
      <c r="J28" s="186">
        <v>6.8840000000000003</v>
      </c>
      <c r="K28" s="186">
        <v>6.2089999999999996</v>
      </c>
      <c r="L28" s="186">
        <v>5.6509999999999998</v>
      </c>
      <c r="M28" s="186">
        <v>6.4749999999999996</v>
      </c>
    </row>
    <row r="29" spans="1:13">
      <c r="A29" s="185" t="s">
        <v>159</v>
      </c>
      <c r="B29" s="186">
        <v>37</v>
      </c>
      <c r="C29" s="186">
        <v>52</v>
      </c>
      <c r="D29" s="186">
        <v>33</v>
      </c>
      <c r="E29" s="186">
        <v>28</v>
      </c>
      <c r="F29" s="186">
        <v>33</v>
      </c>
      <c r="G29" s="186">
        <v>47</v>
      </c>
      <c r="H29" s="186">
        <v>6.5579999999999998</v>
      </c>
      <c r="I29" s="186">
        <v>6.7779999999999996</v>
      </c>
      <c r="J29" s="186">
        <v>6.7450000000000001</v>
      </c>
      <c r="K29" s="186">
        <v>6.0069999999999997</v>
      </c>
      <c r="L29" s="186">
        <v>5.4480000000000004</v>
      </c>
      <c r="M29" s="186">
        <v>6.157</v>
      </c>
    </row>
    <row r="30" spans="1:13">
      <c r="A30" s="185" t="s">
        <v>186</v>
      </c>
      <c r="B30" s="186">
        <v>45</v>
      </c>
      <c r="C30" s="186">
        <v>42</v>
      </c>
      <c r="D30" s="186">
        <v>53</v>
      </c>
      <c r="E30" s="186">
        <v>50</v>
      </c>
      <c r="F30" s="186">
        <v>42</v>
      </c>
      <c r="G30" s="186">
        <v>42</v>
      </c>
      <c r="H30" s="186">
        <v>6.5039999999999996</v>
      </c>
      <c r="I30" s="186">
        <v>6.851</v>
      </c>
      <c r="J30" s="186">
        <v>6.5720000000000001</v>
      </c>
      <c r="K30" s="186">
        <v>5.8090000000000002</v>
      </c>
      <c r="L30" s="186">
        <v>5.375</v>
      </c>
      <c r="M30" s="186">
        <v>6.1680000000000001</v>
      </c>
    </row>
    <row r="31" spans="1:13">
      <c r="A31" s="185" t="s">
        <v>196</v>
      </c>
      <c r="B31" s="186">
        <v>46</v>
      </c>
      <c r="C31" s="186">
        <v>46</v>
      </c>
      <c r="D31" s="186">
        <v>35</v>
      </c>
      <c r="E31" s="186">
        <v>30</v>
      </c>
      <c r="F31" s="186">
        <v>27</v>
      </c>
      <c r="G31" s="186">
        <v>33</v>
      </c>
      <c r="H31" s="186">
        <v>6.49</v>
      </c>
      <c r="I31" s="186">
        <v>6.8280000000000003</v>
      </c>
      <c r="J31" s="186">
        <v>6.7210000000000001</v>
      </c>
      <c r="K31" s="186">
        <v>5.9870000000000001</v>
      </c>
      <c r="L31" s="186">
        <v>5.5</v>
      </c>
      <c r="M31" s="186">
        <v>6.2919999999999998</v>
      </c>
    </row>
    <row r="32" spans="1:13">
      <c r="A32" s="187" t="s">
        <v>330</v>
      </c>
      <c r="B32" s="188"/>
      <c r="C32" s="188"/>
      <c r="D32" s="188"/>
      <c r="E32" s="188"/>
      <c r="F32" s="188"/>
      <c r="G32" s="188"/>
      <c r="H32" s="188">
        <v>6.6779999999999999</v>
      </c>
      <c r="I32" s="188">
        <v>6.95</v>
      </c>
      <c r="J32" s="188">
        <v>6.7809999999999997</v>
      </c>
      <c r="K32" s="188">
        <v>6</v>
      </c>
      <c r="L32" s="188">
        <v>5.46</v>
      </c>
      <c r="M32" s="188">
        <v>6.26</v>
      </c>
    </row>
    <row r="33" spans="1:13">
      <c r="A33" s="181" t="s">
        <v>447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</row>
    <row r="34" spans="1:13">
      <c r="A34" s="239" t="s">
        <v>15</v>
      </c>
      <c r="B34" s="194"/>
      <c r="C34" s="240" t="s">
        <v>323</v>
      </c>
      <c r="D34" s="241"/>
      <c r="E34" s="241"/>
      <c r="F34" s="241"/>
      <c r="G34" s="266"/>
      <c r="H34" s="195"/>
      <c r="I34" s="240" t="s">
        <v>324</v>
      </c>
      <c r="J34" s="241"/>
      <c r="K34" s="241"/>
      <c r="L34" s="241"/>
      <c r="M34" s="266"/>
    </row>
    <row r="35" spans="1:13" ht="31.5">
      <c r="A35" s="239"/>
      <c r="B35" s="184" t="s">
        <v>331</v>
      </c>
      <c r="C35" s="184" t="s">
        <v>325</v>
      </c>
      <c r="D35" s="184" t="s">
        <v>326</v>
      </c>
      <c r="E35" s="184" t="s">
        <v>327</v>
      </c>
      <c r="F35" s="184" t="s">
        <v>328</v>
      </c>
      <c r="G35" s="184" t="s">
        <v>329</v>
      </c>
      <c r="H35" s="184" t="s">
        <v>331</v>
      </c>
      <c r="I35" s="184" t="s">
        <v>325</v>
      </c>
      <c r="J35" s="184" t="s">
        <v>326</v>
      </c>
      <c r="K35" s="184" t="s">
        <v>327</v>
      </c>
      <c r="L35" s="184" t="s">
        <v>328</v>
      </c>
      <c r="M35" s="184" t="s">
        <v>329</v>
      </c>
    </row>
    <row r="36" spans="1:13">
      <c r="A36" s="185" t="s">
        <v>17</v>
      </c>
      <c r="B36" s="186">
        <v>1</v>
      </c>
      <c r="C36" s="186">
        <v>2</v>
      </c>
      <c r="D36" s="186">
        <v>4</v>
      </c>
      <c r="E36" s="186">
        <v>2</v>
      </c>
      <c r="F36" s="186">
        <v>2</v>
      </c>
      <c r="G36" s="186">
        <v>4</v>
      </c>
      <c r="H36" s="186">
        <v>8.7799999999999994</v>
      </c>
      <c r="I36" s="186">
        <v>9.048</v>
      </c>
      <c r="J36" s="186">
        <v>8.68</v>
      </c>
      <c r="K36" s="186">
        <v>8.0790000000000006</v>
      </c>
      <c r="L36" s="186">
        <v>7.8090000000000002</v>
      </c>
      <c r="M36" s="186">
        <v>8.266</v>
      </c>
    </row>
    <row r="37" spans="1:13">
      <c r="A37" s="185" t="s">
        <v>152</v>
      </c>
      <c r="B37" s="186">
        <v>3</v>
      </c>
      <c r="C37" s="186">
        <v>1</v>
      </c>
      <c r="D37" s="186">
        <v>1</v>
      </c>
      <c r="E37" s="186">
        <v>1</v>
      </c>
      <c r="F37" s="186">
        <v>1</v>
      </c>
      <c r="G37" s="186">
        <v>6</v>
      </c>
      <c r="H37" s="186">
        <v>8.6720000000000006</v>
      </c>
      <c r="I37" s="186">
        <v>9.0709999999999997</v>
      </c>
      <c r="J37" s="186">
        <v>8.7569999999999997</v>
      </c>
      <c r="K37" s="186">
        <v>8.0920000000000005</v>
      </c>
      <c r="L37" s="186">
        <v>7.8230000000000004</v>
      </c>
      <c r="M37" s="186">
        <v>8.1969999999999992</v>
      </c>
    </row>
    <row r="38" spans="1:13">
      <c r="A38" s="185" t="s">
        <v>160</v>
      </c>
      <c r="B38" s="186">
        <v>4</v>
      </c>
      <c r="C38" s="186">
        <v>4</v>
      </c>
      <c r="D38" s="186">
        <v>3</v>
      </c>
      <c r="E38" s="186">
        <v>4</v>
      </c>
      <c r="F38" s="186">
        <v>7</v>
      </c>
      <c r="G38" s="186">
        <v>9</v>
      </c>
      <c r="H38" s="186">
        <v>8.6590000000000007</v>
      </c>
      <c r="I38" s="186">
        <v>8.9749999999999996</v>
      </c>
      <c r="J38" s="186">
        <v>8.7089999999999996</v>
      </c>
      <c r="K38" s="186">
        <v>8.0030000000000001</v>
      </c>
      <c r="L38" s="186">
        <v>7.6550000000000002</v>
      </c>
      <c r="M38" s="186">
        <v>8.1630000000000003</v>
      </c>
    </row>
    <row r="39" spans="1:13">
      <c r="A39" s="185" t="s">
        <v>146</v>
      </c>
      <c r="B39" s="186">
        <v>6</v>
      </c>
      <c r="C39" s="186">
        <v>5</v>
      </c>
      <c r="D39" s="186">
        <v>9</v>
      </c>
      <c r="E39" s="186">
        <v>3</v>
      </c>
      <c r="F39" s="186">
        <v>3</v>
      </c>
      <c r="G39" s="186">
        <v>10</v>
      </c>
      <c r="H39" s="186">
        <v>8.5069999999999997</v>
      </c>
      <c r="I39" s="186">
        <v>8.8759999999999994</v>
      </c>
      <c r="J39" s="186">
        <v>8.5519999999999996</v>
      </c>
      <c r="K39" s="186">
        <v>8.0389999999999997</v>
      </c>
      <c r="L39" s="186">
        <v>7.7679999999999998</v>
      </c>
      <c r="M39" s="186">
        <v>8.1539999999999999</v>
      </c>
    </row>
    <row r="40" spans="1:13">
      <c r="A40" s="185" t="s">
        <v>191</v>
      </c>
      <c r="B40" s="186">
        <v>9</v>
      </c>
      <c r="C40" s="186">
        <v>12</v>
      </c>
      <c r="D40" s="186">
        <v>15</v>
      </c>
      <c r="E40" s="186">
        <v>20</v>
      </c>
      <c r="F40" s="186">
        <v>26</v>
      </c>
      <c r="G40" s="186">
        <v>24</v>
      </c>
      <c r="H40" s="186">
        <v>8.4169999999999998</v>
      </c>
      <c r="I40" s="186">
        <v>8.7080000000000002</v>
      </c>
      <c r="J40" s="186">
        <v>8.4049999999999994</v>
      </c>
      <c r="K40" s="186">
        <v>7.6369999999999996</v>
      </c>
      <c r="L40" s="186">
        <v>7.2990000000000004</v>
      </c>
      <c r="M40" s="186">
        <v>7.984</v>
      </c>
    </row>
    <row r="41" spans="1:13">
      <c r="A41" s="185" t="s">
        <v>164</v>
      </c>
      <c r="B41" s="186">
        <v>12</v>
      </c>
      <c r="C41" s="186">
        <v>13</v>
      </c>
      <c r="D41" s="186">
        <v>24</v>
      </c>
      <c r="E41" s="186">
        <v>24</v>
      </c>
      <c r="F41" s="186">
        <v>22</v>
      </c>
      <c r="G41" s="186">
        <v>28</v>
      </c>
      <c r="H41" s="186">
        <v>8.3390000000000004</v>
      </c>
      <c r="I41" s="186">
        <v>8.702</v>
      </c>
      <c r="J41" s="186">
        <v>8.3049999999999997</v>
      </c>
      <c r="K41" s="186">
        <v>7.585</v>
      </c>
      <c r="L41" s="186">
        <v>7.3449999999999998</v>
      </c>
      <c r="M41" s="186">
        <v>7.9210000000000003</v>
      </c>
    </row>
    <row r="42" spans="1:13">
      <c r="A42" s="185" t="s">
        <v>188</v>
      </c>
      <c r="B42" s="186">
        <v>17</v>
      </c>
      <c r="C42" s="186">
        <v>24</v>
      </c>
      <c r="D42" s="186">
        <v>19</v>
      </c>
      <c r="E42" s="186">
        <v>25</v>
      </c>
      <c r="F42" s="186">
        <v>28</v>
      </c>
      <c r="G42" s="186">
        <v>26</v>
      </c>
      <c r="H42" s="186">
        <v>8.2390000000000008</v>
      </c>
      <c r="I42" s="186">
        <v>8.4990000000000006</v>
      </c>
      <c r="J42" s="186">
        <v>8.3710000000000004</v>
      </c>
      <c r="K42" s="186">
        <v>7.5670000000000002</v>
      </c>
      <c r="L42" s="186">
        <v>7.24</v>
      </c>
      <c r="M42" s="186">
        <v>7.9530000000000003</v>
      </c>
    </row>
    <row r="43" spans="1:13">
      <c r="A43" s="187" t="s">
        <v>16</v>
      </c>
      <c r="B43" s="188">
        <v>18</v>
      </c>
      <c r="C43" s="188">
        <v>30</v>
      </c>
      <c r="D43" s="188">
        <v>33</v>
      </c>
      <c r="E43" s="188">
        <v>34</v>
      </c>
      <c r="F43" s="188">
        <v>39</v>
      </c>
      <c r="G43" s="188">
        <v>35</v>
      </c>
      <c r="H43" s="188">
        <v>8.2360000000000007</v>
      </c>
      <c r="I43" s="188">
        <v>8.452</v>
      </c>
      <c r="J43" s="188">
        <v>8.125</v>
      </c>
      <c r="K43" s="188">
        <v>7.3719999999999999</v>
      </c>
      <c r="L43" s="188">
        <v>6.9669999999999996</v>
      </c>
      <c r="M43" s="188">
        <v>7.8209999999999997</v>
      </c>
    </row>
    <row r="44" spans="1:13">
      <c r="A44" s="185" t="s">
        <v>186</v>
      </c>
      <c r="B44" s="186">
        <v>35</v>
      </c>
      <c r="C44" s="186">
        <v>35</v>
      </c>
      <c r="D44" s="186">
        <v>42</v>
      </c>
      <c r="E44" s="186">
        <v>42</v>
      </c>
      <c r="F44" s="186">
        <v>38</v>
      </c>
      <c r="G44" s="186">
        <v>36</v>
      </c>
      <c r="H44" s="186">
        <v>7.98</v>
      </c>
      <c r="I44" s="186">
        <v>8.3160000000000007</v>
      </c>
      <c r="J44" s="186">
        <v>7.9870000000000001</v>
      </c>
      <c r="K44" s="186">
        <v>7.1660000000000004</v>
      </c>
      <c r="L44" s="186">
        <v>6.968</v>
      </c>
      <c r="M44" s="186">
        <v>7.81</v>
      </c>
    </row>
    <row r="45" spans="1:13">
      <c r="A45" s="185" t="s">
        <v>159</v>
      </c>
      <c r="B45" s="186">
        <v>39</v>
      </c>
      <c r="C45" s="186">
        <v>47</v>
      </c>
      <c r="D45" s="186">
        <v>38</v>
      </c>
      <c r="E45" s="186">
        <v>36</v>
      </c>
      <c r="F45" s="186">
        <v>34</v>
      </c>
      <c r="G45" s="186">
        <v>50</v>
      </c>
      <c r="H45" s="186">
        <v>7.9269999999999996</v>
      </c>
      <c r="I45" s="186">
        <v>8.1720000000000006</v>
      </c>
      <c r="J45" s="186">
        <v>8.0259999999999998</v>
      </c>
      <c r="K45" s="186">
        <v>7.3049999999999997</v>
      </c>
      <c r="L45" s="186">
        <v>7.11</v>
      </c>
      <c r="M45" s="186">
        <v>7.61</v>
      </c>
    </row>
    <row r="46" spans="1:13">
      <c r="A46" s="185" t="s">
        <v>196</v>
      </c>
      <c r="B46" s="186">
        <v>42</v>
      </c>
      <c r="C46" s="186">
        <v>44</v>
      </c>
      <c r="D46" s="186">
        <v>40</v>
      </c>
      <c r="E46" s="186">
        <v>43</v>
      </c>
      <c r="F46" s="186">
        <v>43</v>
      </c>
      <c r="G46" s="186">
        <v>43</v>
      </c>
      <c r="H46" s="186">
        <v>7.88</v>
      </c>
      <c r="I46" s="186">
        <v>8.1969999999999992</v>
      </c>
      <c r="J46" s="186">
        <v>8.0220000000000002</v>
      </c>
      <c r="K46" s="186">
        <v>7.165</v>
      </c>
      <c r="L46" s="186">
        <v>6.9180000000000001</v>
      </c>
      <c r="M46" s="186">
        <v>7.6609999999999996</v>
      </c>
    </row>
    <row r="47" spans="1:13">
      <c r="A47" s="187" t="s">
        <v>330</v>
      </c>
      <c r="B47" s="188"/>
      <c r="C47" s="188"/>
      <c r="D47" s="188"/>
      <c r="E47" s="188"/>
      <c r="F47" s="188"/>
      <c r="G47" s="188"/>
      <c r="H47" s="188"/>
      <c r="I47" s="188">
        <v>8.3699999999999992</v>
      </c>
      <c r="J47" s="188">
        <v>8.1419999999999995</v>
      </c>
      <c r="K47" s="188">
        <v>7.37</v>
      </c>
      <c r="L47" s="188">
        <v>7.12</v>
      </c>
      <c r="M47" s="188">
        <v>7.79</v>
      </c>
    </row>
  </sheetData>
  <sortState xmlns:xlrd2="http://schemas.microsoft.com/office/spreadsheetml/2017/richdata2" ref="A36:M46">
    <sortCondition ref="B36:B46"/>
  </sortState>
  <mergeCells count="10">
    <mergeCell ref="A1:M1"/>
    <mergeCell ref="A19:A20"/>
    <mergeCell ref="C19:G19"/>
    <mergeCell ref="I19:M19"/>
    <mergeCell ref="A34:A35"/>
    <mergeCell ref="C34:G34"/>
    <mergeCell ref="I34:M34"/>
    <mergeCell ref="A3:A4"/>
    <mergeCell ref="C3:G3"/>
    <mergeCell ref="I3:M3"/>
  </mergeCells>
  <pageMargins left="0.55208333333333337" right="0.41666666666666669" top="0.46875" bottom="0.55208333333333304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77F30-1BDB-4F75-8988-CFBEB798C0F9}">
  <dimension ref="A1:AP36"/>
  <sheetViews>
    <sheetView view="pageLayout" topLeftCell="P1" zoomScale="85" zoomScaleNormal="100" zoomScalePageLayoutView="85" workbookViewId="0">
      <selection activeCell="AC5" sqref="AC5:AI15"/>
    </sheetView>
  </sheetViews>
  <sheetFormatPr defaultRowHeight="15.75"/>
  <cols>
    <col min="1" max="1" width="21.7109375" style="30" customWidth="1"/>
    <col min="2" max="2" width="6.85546875" style="30" customWidth="1"/>
    <col min="3" max="4" width="6.85546875" style="164" customWidth="1"/>
    <col min="5" max="5" width="6.85546875" style="30" customWidth="1"/>
    <col min="6" max="6" width="7.7109375" style="30" customWidth="1"/>
    <col min="7" max="7" width="6.85546875" style="30" customWidth="1"/>
    <col min="8" max="8" width="23.85546875" style="30" customWidth="1"/>
    <col min="9" max="14" width="6.85546875" style="30" customWidth="1"/>
    <col min="15" max="15" width="20" style="164" customWidth="1"/>
    <col min="16" max="17" width="6.7109375" style="30" customWidth="1"/>
    <col min="18" max="18" width="6.7109375" style="164" customWidth="1"/>
    <col min="19" max="19" width="6.7109375" style="30" customWidth="1"/>
    <col min="20" max="20" width="7.85546875" style="30" customWidth="1"/>
    <col min="21" max="21" width="6.7109375" style="30" customWidth="1"/>
    <col min="22" max="22" width="27.5703125" style="30" customWidth="1"/>
    <col min="23" max="26" width="6.7109375" style="30" customWidth="1"/>
    <col min="27" max="27" width="7.7109375" style="30" customWidth="1"/>
    <col min="28" max="28" width="6.7109375" style="30" customWidth="1"/>
    <col min="29" max="29" width="20.7109375" style="30" customWidth="1"/>
    <col min="30" max="30" width="7.140625" style="30" customWidth="1"/>
    <col min="31" max="31" width="7.140625" style="164" customWidth="1"/>
    <col min="32" max="34" width="7.140625" style="30" customWidth="1"/>
    <col min="35" max="35" width="7.140625" style="164" customWidth="1"/>
    <col min="36" max="36" width="23.140625" style="164" customWidth="1"/>
    <col min="37" max="41" width="7.7109375" style="164" customWidth="1"/>
    <col min="42" max="42" width="7.140625" style="164" customWidth="1"/>
    <col min="43" max="16384" width="9.140625" style="30"/>
  </cols>
  <sheetData>
    <row r="1" spans="1:42">
      <c r="A1" s="265" t="s">
        <v>136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 t="s">
        <v>136</v>
      </c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 t="s">
        <v>136</v>
      </c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143"/>
    </row>
    <row r="2" spans="1:42">
      <c r="A2" s="264" t="s">
        <v>433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 t="s">
        <v>434</v>
      </c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 t="s">
        <v>435</v>
      </c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142"/>
    </row>
    <row r="3" spans="1:42">
      <c r="A3" s="31"/>
      <c r="B3" s="263" t="s">
        <v>137</v>
      </c>
      <c r="C3" s="263"/>
      <c r="D3" s="262" t="s">
        <v>138</v>
      </c>
      <c r="E3" s="262"/>
      <c r="F3" s="262" t="s">
        <v>139</v>
      </c>
      <c r="G3" s="262"/>
      <c r="H3" s="31"/>
      <c r="I3" s="263" t="s">
        <v>137</v>
      </c>
      <c r="J3" s="263"/>
      <c r="K3" s="262" t="s">
        <v>138</v>
      </c>
      <c r="L3" s="262"/>
      <c r="M3" s="262" t="s">
        <v>139</v>
      </c>
      <c r="N3" s="262"/>
      <c r="O3" s="31"/>
      <c r="P3" s="263" t="s">
        <v>137</v>
      </c>
      <c r="Q3" s="263"/>
      <c r="R3" s="262" t="s">
        <v>138</v>
      </c>
      <c r="S3" s="262"/>
      <c r="T3" s="262" t="s">
        <v>139</v>
      </c>
      <c r="U3" s="262"/>
      <c r="V3" s="31"/>
      <c r="W3" s="263" t="s">
        <v>137</v>
      </c>
      <c r="X3" s="263"/>
      <c r="Y3" s="262" t="s">
        <v>138</v>
      </c>
      <c r="Z3" s="262"/>
      <c r="AA3" s="262" t="s">
        <v>139</v>
      </c>
      <c r="AB3" s="262"/>
      <c r="AC3" s="31"/>
      <c r="AD3" s="263" t="s">
        <v>137</v>
      </c>
      <c r="AE3" s="263"/>
      <c r="AF3" s="262" t="s">
        <v>138</v>
      </c>
      <c r="AG3" s="262"/>
      <c r="AH3" s="262" t="s">
        <v>139</v>
      </c>
      <c r="AI3" s="262"/>
      <c r="AJ3" s="31"/>
      <c r="AK3" s="263" t="s">
        <v>137</v>
      </c>
      <c r="AL3" s="263"/>
      <c r="AM3" s="262" t="s">
        <v>138</v>
      </c>
      <c r="AN3" s="262"/>
      <c r="AO3" s="262" t="s">
        <v>139</v>
      </c>
      <c r="AP3" s="262"/>
    </row>
    <row r="4" spans="1:42">
      <c r="A4" s="32" t="s">
        <v>15</v>
      </c>
      <c r="B4" s="33" t="s">
        <v>2</v>
      </c>
      <c r="C4" s="32" t="s">
        <v>3</v>
      </c>
      <c r="D4" s="148" t="s">
        <v>2</v>
      </c>
      <c r="E4" s="145" t="s">
        <v>3</v>
      </c>
      <c r="F4" s="148" t="s">
        <v>140</v>
      </c>
      <c r="G4" s="144" t="s">
        <v>3</v>
      </c>
      <c r="H4" s="32" t="s">
        <v>15</v>
      </c>
      <c r="I4" s="33" t="s">
        <v>2</v>
      </c>
      <c r="J4" s="32" t="s">
        <v>3</v>
      </c>
      <c r="K4" s="148" t="s">
        <v>2</v>
      </c>
      <c r="L4" s="145" t="s">
        <v>3</v>
      </c>
      <c r="M4" s="148" t="s">
        <v>140</v>
      </c>
      <c r="N4" s="144" t="s">
        <v>3</v>
      </c>
      <c r="O4" s="32" t="s">
        <v>15</v>
      </c>
      <c r="P4" s="33" t="s">
        <v>2</v>
      </c>
      <c r="Q4" s="32" t="s">
        <v>3</v>
      </c>
      <c r="R4" s="148" t="s">
        <v>2</v>
      </c>
      <c r="S4" s="145" t="s">
        <v>3</v>
      </c>
      <c r="T4" s="148" t="s">
        <v>140</v>
      </c>
      <c r="U4" s="149" t="s">
        <v>3</v>
      </c>
      <c r="V4" s="32" t="s">
        <v>15</v>
      </c>
      <c r="W4" s="33" t="s">
        <v>2</v>
      </c>
      <c r="X4" s="32" t="s">
        <v>3</v>
      </c>
      <c r="Y4" s="148" t="s">
        <v>2</v>
      </c>
      <c r="Z4" s="145" t="s">
        <v>3</v>
      </c>
      <c r="AA4" s="148" t="s">
        <v>140</v>
      </c>
      <c r="AB4" s="149" t="s">
        <v>3</v>
      </c>
      <c r="AC4" s="32" t="s">
        <v>15</v>
      </c>
      <c r="AD4" s="33" t="s">
        <v>2</v>
      </c>
      <c r="AE4" s="32" t="s">
        <v>3</v>
      </c>
      <c r="AF4" s="148" t="s">
        <v>2</v>
      </c>
      <c r="AG4" s="145" t="s">
        <v>3</v>
      </c>
      <c r="AH4" s="148" t="s">
        <v>140</v>
      </c>
      <c r="AI4" s="149" t="s">
        <v>3</v>
      </c>
      <c r="AJ4" s="32" t="s">
        <v>15</v>
      </c>
      <c r="AK4" s="33" t="s">
        <v>2</v>
      </c>
      <c r="AL4" s="32" t="s">
        <v>3</v>
      </c>
      <c r="AM4" s="148" t="s">
        <v>2</v>
      </c>
      <c r="AN4" s="145" t="s">
        <v>3</v>
      </c>
      <c r="AO4" s="148" t="s">
        <v>140</v>
      </c>
      <c r="AP4" s="149" t="s">
        <v>3</v>
      </c>
    </row>
    <row r="5" spans="1:42" ht="14.25" customHeight="1">
      <c r="A5" s="34" t="s">
        <v>144</v>
      </c>
      <c r="B5" s="151">
        <v>6.734</v>
      </c>
      <c r="C5" s="152">
        <v>62</v>
      </c>
      <c r="D5" s="98">
        <v>6.97</v>
      </c>
      <c r="E5" s="150">
        <v>16</v>
      </c>
      <c r="F5" s="98">
        <v>-0.23599999999999977</v>
      </c>
      <c r="G5" s="35">
        <v>63</v>
      </c>
      <c r="H5" s="34" t="s">
        <v>192</v>
      </c>
      <c r="I5" s="151">
        <v>6.9379999999999997</v>
      </c>
      <c r="J5" s="152">
        <v>59</v>
      </c>
      <c r="K5" s="98">
        <v>6.6369999999999996</v>
      </c>
      <c r="L5" s="150">
        <v>35</v>
      </c>
      <c r="M5" s="98">
        <v>0.30100000000000016</v>
      </c>
      <c r="N5" s="35">
        <v>50</v>
      </c>
      <c r="O5" s="34" t="s">
        <v>144</v>
      </c>
      <c r="P5" s="153">
        <v>6.7489999999999997</v>
      </c>
      <c r="Q5" s="150">
        <v>62</v>
      </c>
      <c r="R5" s="98">
        <v>7.3970000000000002</v>
      </c>
      <c r="S5" s="150">
        <v>1</v>
      </c>
      <c r="T5" s="154">
        <v>-0.64800000000000058</v>
      </c>
      <c r="U5" s="35">
        <v>63</v>
      </c>
      <c r="AC5" s="34" t="s">
        <v>144</v>
      </c>
      <c r="AD5" s="98">
        <v>7.0519999999999996</v>
      </c>
      <c r="AE5" s="150">
        <v>61</v>
      </c>
      <c r="AF5" s="98">
        <v>5.98</v>
      </c>
      <c r="AG5" s="150">
        <v>1</v>
      </c>
      <c r="AH5" s="154">
        <v>1.0719999999999992</v>
      </c>
      <c r="AI5" s="35">
        <v>63</v>
      </c>
      <c r="AJ5" s="34" t="s">
        <v>147</v>
      </c>
      <c r="AK5" s="98">
        <v>7.7409999999999997</v>
      </c>
      <c r="AL5" s="150">
        <v>24</v>
      </c>
      <c r="AM5" s="98">
        <v>5.149</v>
      </c>
      <c r="AN5" s="150">
        <v>28</v>
      </c>
      <c r="AO5" s="154">
        <v>2.5919999999999996</v>
      </c>
      <c r="AP5" s="35">
        <v>31</v>
      </c>
    </row>
    <row r="6" spans="1:42" ht="14.25" customHeight="1">
      <c r="A6" s="34" t="s">
        <v>141</v>
      </c>
      <c r="B6" s="151">
        <v>6.859</v>
      </c>
      <c r="C6" s="152">
        <v>60</v>
      </c>
      <c r="D6" s="98">
        <v>7.0060000000000002</v>
      </c>
      <c r="E6" s="150">
        <v>12</v>
      </c>
      <c r="F6" s="98">
        <v>-0.14700000000000024</v>
      </c>
      <c r="G6" s="35">
        <v>62</v>
      </c>
      <c r="H6" s="34" t="s">
        <v>143</v>
      </c>
      <c r="I6" s="151">
        <v>7.048</v>
      </c>
      <c r="J6" s="152">
        <v>55</v>
      </c>
      <c r="K6" s="98">
        <v>6.7279999999999998</v>
      </c>
      <c r="L6" s="150">
        <v>32</v>
      </c>
      <c r="M6" s="98">
        <v>0.32000000000000028</v>
      </c>
      <c r="N6" s="35">
        <v>49</v>
      </c>
      <c r="O6" s="34" t="s">
        <v>153</v>
      </c>
      <c r="P6" s="153">
        <v>6.94</v>
      </c>
      <c r="Q6" s="150">
        <v>58</v>
      </c>
      <c r="R6" s="98">
        <v>7.0460000000000003</v>
      </c>
      <c r="S6" s="150">
        <v>13</v>
      </c>
      <c r="T6" s="154">
        <v>-0.10599999999999987</v>
      </c>
      <c r="U6" s="35">
        <v>62</v>
      </c>
      <c r="AC6" s="34" t="s">
        <v>141</v>
      </c>
      <c r="AD6" s="98">
        <v>6.8940000000000001</v>
      </c>
      <c r="AE6" s="150">
        <v>62</v>
      </c>
      <c r="AF6" s="98">
        <v>5.7450000000000001</v>
      </c>
      <c r="AG6" s="150">
        <v>3</v>
      </c>
      <c r="AH6" s="154">
        <v>1.149</v>
      </c>
      <c r="AI6" s="35">
        <v>62</v>
      </c>
      <c r="AJ6" s="34" t="s">
        <v>155</v>
      </c>
      <c r="AK6" s="98">
        <v>7.3120000000000003</v>
      </c>
      <c r="AL6" s="150">
        <v>47</v>
      </c>
      <c r="AM6" s="98">
        <v>4.7190000000000003</v>
      </c>
      <c r="AN6" s="150">
        <v>54</v>
      </c>
      <c r="AO6" s="154">
        <v>2.593</v>
      </c>
      <c r="AP6" s="35">
        <v>30</v>
      </c>
    </row>
    <row r="7" spans="1:42" ht="14.25" customHeight="1">
      <c r="A7" s="34" t="s">
        <v>153</v>
      </c>
      <c r="B7" s="151">
        <v>6.952</v>
      </c>
      <c r="C7" s="152">
        <v>58</v>
      </c>
      <c r="D7" s="98">
        <v>6.9160000000000004</v>
      </c>
      <c r="E7" s="150">
        <v>21</v>
      </c>
      <c r="F7" s="98">
        <v>3.5999999999999588E-2</v>
      </c>
      <c r="G7" s="35">
        <v>61</v>
      </c>
      <c r="H7" s="34" t="s">
        <v>179</v>
      </c>
      <c r="I7" s="151">
        <v>7.298</v>
      </c>
      <c r="J7" s="152">
        <v>35</v>
      </c>
      <c r="K7" s="98">
        <v>6.9569999999999999</v>
      </c>
      <c r="L7" s="150">
        <v>18</v>
      </c>
      <c r="M7" s="98">
        <v>0.34100000000000019</v>
      </c>
      <c r="N7" s="35">
        <v>48</v>
      </c>
      <c r="O7" s="34" t="s">
        <v>161</v>
      </c>
      <c r="P7" s="153">
        <v>6.9059999999999997</v>
      </c>
      <c r="Q7" s="150">
        <v>60</v>
      </c>
      <c r="R7" s="98">
        <v>6.9690000000000003</v>
      </c>
      <c r="S7" s="150">
        <v>17</v>
      </c>
      <c r="T7" s="154">
        <v>-6.3000000000000611E-2</v>
      </c>
      <c r="U7" s="35">
        <v>61</v>
      </c>
      <c r="AC7" s="34" t="s">
        <v>17</v>
      </c>
      <c r="AD7" s="98">
        <v>7.4880000000000004</v>
      </c>
      <c r="AE7" s="150">
        <v>36</v>
      </c>
      <c r="AF7" s="98">
        <v>5.5419999999999998</v>
      </c>
      <c r="AG7" s="150">
        <v>5</v>
      </c>
      <c r="AH7" s="154">
        <v>1.9460000000000006</v>
      </c>
      <c r="AI7" s="35">
        <v>55</v>
      </c>
      <c r="AJ7" s="34" t="s">
        <v>162</v>
      </c>
      <c r="AK7" s="98">
        <v>7.86</v>
      </c>
      <c r="AL7" s="150">
        <v>17</v>
      </c>
      <c r="AM7" s="98">
        <v>5.266</v>
      </c>
      <c r="AN7" s="150">
        <v>19</v>
      </c>
      <c r="AO7" s="154">
        <v>2.5940000000000003</v>
      </c>
      <c r="AP7" s="35">
        <v>29</v>
      </c>
    </row>
    <row r="8" spans="1:42" ht="14.25" customHeight="1">
      <c r="A8" s="34" t="s">
        <v>169</v>
      </c>
      <c r="B8" s="151">
        <v>6.758</v>
      </c>
      <c r="C8" s="152">
        <v>61</v>
      </c>
      <c r="D8" s="98">
        <v>6.7</v>
      </c>
      <c r="E8" s="150">
        <v>33</v>
      </c>
      <c r="F8" s="98">
        <v>5.7999999999999829E-2</v>
      </c>
      <c r="G8" s="35">
        <v>60</v>
      </c>
      <c r="H8" s="34" t="s">
        <v>150</v>
      </c>
      <c r="I8" s="151">
        <v>7.2130000000000001</v>
      </c>
      <c r="J8" s="152">
        <v>43</v>
      </c>
      <c r="K8" s="98">
        <v>6.8479999999999999</v>
      </c>
      <c r="L8" s="150">
        <v>26</v>
      </c>
      <c r="M8" s="98">
        <v>0.36500000000000021</v>
      </c>
      <c r="N8" s="35">
        <v>47</v>
      </c>
      <c r="O8" s="34" t="s">
        <v>141</v>
      </c>
      <c r="P8" s="153">
        <v>7.04</v>
      </c>
      <c r="Q8" s="150">
        <v>56</v>
      </c>
      <c r="R8" s="98">
        <v>7.0640000000000001</v>
      </c>
      <c r="S8" s="150">
        <v>11</v>
      </c>
      <c r="T8" s="154">
        <v>-2.4000000000000021E-2</v>
      </c>
      <c r="U8" s="35">
        <v>60</v>
      </c>
      <c r="AC8" s="34" t="s">
        <v>142</v>
      </c>
      <c r="AD8" s="98">
        <v>7.5380000000000003</v>
      </c>
      <c r="AE8" s="150">
        <v>32</v>
      </c>
      <c r="AF8" s="98">
        <v>5.5270000000000001</v>
      </c>
      <c r="AG8" s="150">
        <v>7</v>
      </c>
      <c r="AH8" s="154">
        <v>2.0110000000000001</v>
      </c>
      <c r="AI8" s="35">
        <v>53</v>
      </c>
      <c r="AJ8" s="34" t="s">
        <v>168</v>
      </c>
      <c r="AK8" s="98">
        <v>7.7220000000000004</v>
      </c>
      <c r="AL8" s="150">
        <v>25</v>
      </c>
      <c r="AM8" s="98">
        <v>5.1269999999999998</v>
      </c>
      <c r="AN8" s="150">
        <v>30</v>
      </c>
      <c r="AO8" s="154">
        <v>2.5950000000000006</v>
      </c>
      <c r="AP8" s="35">
        <v>28</v>
      </c>
    </row>
    <row r="9" spans="1:42" ht="14.25" customHeight="1">
      <c r="A9" s="34" t="s">
        <v>148</v>
      </c>
      <c r="B9" s="151">
        <v>6.6079999999999997</v>
      </c>
      <c r="C9" s="152">
        <v>63</v>
      </c>
      <c r="D9" s="98">
        <v>6.5359999999999996</v>
      </c>
      <c r="E9" s="150">
        <v>41</v>
      </c>
      <c r="F9" s="98">
        <v>7.2000000000000064E-2</v>
      </c>
      <c r="G9" s="35">
        <v>59</v>
      </c>
      <c r="H9" s="34" t="s">
        <v>198</v>
      </c>
      <c r="I9" s="151">
        <v>7.2750000000000004</v>
      </c>
      <c r="J9" s="152">
        <v>36</v>
      </c>
      <c r="K9" s="98">
        <v>6.9039999999999999</v>
      </c>
      <c r="L9" s="150">
        <v>22</v>
      </c>
      <c r="M9" s="98">
        <v>0.37100000000000044</v>
      </c>
      <c r="N9" s="35">
        <v>46</v>
      </c>
      <c r="O9" s="34" t="s">
        <v>152</v>
      </c>
      <c r="P9" s="153">
        <v>7.585</v>
      </c>
      <c r="Q9" s="150">
        <v>26</v>
      </c>
      <c r="R9" s="98">
        <v>7.34</v>
      </c>
      <c r="S9" s="150">
        <v>2</v>
      </c>
      <c r="T9" s="154">
        <v>0.24500000000000011</v>
      </c>
      <c r="U9" s="35">
        <v>54</v>
      </c>
      <c r="AC9" s="34" t="s">
        <v>152</v>
      </c>
      <c r="AD9" s="98">
        <v>7.5449999999999999</v>
      </c>
      <c r="AE9" s="150">
        <v>31</v>
      </c>
      <c r="AF9" s="98">
        <v>5.45</v>
      </c>
      <c r="AG9" s="150">
        <v>12</v>
      </c>
      <c r="AH9" s="154">
        <v>2.0949999999999998</v>
      </c>
      <c r="AI9" s="35">
        <v>51</v>
      </c>
      <c r="AJ9" s="34" t="s">
        <v>175</v>
      </c>
      <c r="AK9" s="98">
        <v>7.7679999999999998</v>
      </c>
      <c r="AL9" s="150">
        <v>21</v>
      </c>
      <c r="AM9" s="98">
        <v>5.1509999999999998</v>
      </c>
      <c r="AN9" s="150">
        <v>27</v>
      </c>
      <c r="AO9" s="154">
        <v>2.617</v>
      </c>
      <c r="AP9" s="35">
        <v>27</v>
      </c>
    </row>
    <row r="10" spans="1:42" ht="14.25" customHeight="1">
      <c r="A10" s="34" t="s">
        <v>161</v>
      </c>
      <c r="B10" s="151">
        <v>7.0960000000000001</v>
      </c>
      <c r="C10" s="152">
        <v>50</v>
      </c>
      <c r="D10" s="98">
        <v>7.0039999999999996</v>
      </c>
      <c r="E10" s="150">
        <v>13</v>
      </c>
      <c r="F10" s="98">
        <v>9.2000000000000526E-2</v>
      </c>
      <c r="G10" s="35">
        <v>58</v>
      </c>
      <c r="H10" s="34" t="s">
        <v>149</v>
      </c>
      <c r="I10" s="151">
        <v>7.0490000000000004</v>
      </c>
      <c r="J10" s="152">
        <v>54</v>
      </c>
      <c r="K10" s="98">
        <v>6.6449999999999996</v>
      </c>
      <c r="L10" s="150">
        <v>34</v>
      </c>
      <c r="M10" s="98">
        <v>0.4040000000000008</v>
      </c>
      <c r="N10" s="35">
        <v>45</v>
      </c>
      <c r="O10" s="34" t="s">
        <v>17</v>
      </c>
      <c r="P10" s="153">
        <v>7.5060000000000002</v>
      </c>
      <c r="Q10" s="150">
        <v>31</v>
      </c>
      <c r="R10" s="98">
        <v>7.0949999999999998</v>
      </c>
      <c r="S10" s="150">
        <v>8</v>
      </c>
      <c r="T10" s="154">
        <v>0.41100000000000048</v>
      </c>
      <c r="U10" s="35">
        <v>45</v>
      </c>
      <c r="AC10" s="34" t="s">
        <v>188</v>
      </c>
      <c r="AD10" s="98">
        <v>7.3789999999999996</v>
      </c>
      <c r="AE10" s="150">
        <v>41</v>
      </c>
      <c r="AF10" s="98">
        <v>5.1829999999999998</v>
      </c>
      <c r="AG10" s="150">
        <v>23</v>
      </c>
      <c r="AH10" s="154">
        <v>2.1959999999999997</v>
      </c>
      <c r="AI10" s="35">
        <v>46</v>
      </c>
      <c r="AJ10" s="34" t="s">
        <v>166</v>
      </c>
      <c r="AK10" s="98">
        <v>7.2640000000000002</v>
      </c>
      <c r="AL10" s="150">
        <v>56</v>
      </c>
      <c r="AM10" s="98">
        <v>4.6349999999999998</v>
      </c>
      <c r="AN10" s="150">
        <v>59</v>
      </c>
      <c r="AO10" s="154">
        <v>2.6290000000000004</v>
      </c>
      <c r="AP10" s="35">
        <v>26</v>
      </c>
    </row>
    <row r="11" spans="1:42" ht="14.25" customHeight="1">
      <c r="A11" s="34" t="s">
        <v>17</v>
      </c>
      <c r="B11" s="151">
        <v>7.53</v>
      </c>
      <c r="C11" s="152">
        <v>27</v>
      </c>
      <c r="D11" s="98">
        <v>7.391</v>
      </c>
      <c r="E11" s="150">
        <v>3</v>
      </c>
      <c r="F11" s="98">
        <v>0.13900000000000023</v>
      </c>
      <c r="G11" s="35">
        <v>57</v>
      </c>
      <c r="H11" s="34" t="s">
        <v>177</v>
      </c>
      <c r="I11" s="151">
        <v>7.149</v>
      </c>
      <c r="J11" s="152">
        <v>46</v>
      </c>
      <c r="K11" s="98">
        <v>6.7389999999999999</v>
      </c>
      <c r="L11" s="150">
        <v>50</v>
      </c>
      <c r="M11" s="98">
        <v>0.41000000000000014</v>
      </c>
      <c r="N11" s="35">
        <v>44</v>
      </c>
      <c r="O11" s="34" t="s">
        <v>167</v>
      </c>
      <c r="P11" s="153">
        <v>7.5369999999999999</v>
      </c>
      <c r="Q11" s="150">
        <v>29</v>
      </c>
      <c r="R11" s="98">
        <v>7.1020000000000003</v>
      </c>
      <c r="S11" s="150">
        <v>7</v>
      </c>
      <c r="T11" s="154">
        <v>0.43499999999999961</v>
      </c>
      <c r="U11" s="35">
        <v>44</v>
      </c>
      <c r="AC11" s="34" t="s">
        <v>167</v>
      </c>
      <c r="AD11" s="98">
        <v>7.6390000000000002</v>
      </c>
      <c r="AE11" s="150">
        <v>29</v>
      </c>
      <c r="AF11" s="98">
        <v>5.3140000000000001</v>
      </c>
      <c r="AG11" s="150">
        <v>15</v>
      </c>
      <c r="AH11" s="154">
        <v>2.3250000000000002</v>
      </c>
      <c r="AI11" s="35">
        <v>40</v>
      </c>
      <c r="AJ11" s="34" t="s">
        <v>184</v>
      </c>
      <c r="AK11" s="98">
        <v>8.0250000000000004</v>
      </c>
      <c r="AL11" s="150">
        <v>8</v>
      </c>
      <c r="AM11" s="98">
        <v>5.3789999999999996</v>
      </c>
      <c r="AN11" s="150">
        <v>14</v>
      </c>
      <c r="AO11" s="154">
        <v>2.6460000000000008</v>
      </c>
      <c r="AP11" s="35">
        <v>25</v>
      </c>
    </row>
    <row r="12" spans="1:42" ht="14.25" customHeight="1">
      <c r="A12" s="34" t="s">
        <v>188</v>
      </c>
      <c r="B12" s="151">
        <v>7.25</v>
      </c>
      <c r="C12" s="152">
        <v>39</v>
      </c>
      <c r="D12" s="98">
        <v>7.0430000000000001</v>
      </c>
      <c r="E12" s="150">
        <v>11</v>
      </c>
      <c r="F12" s="98">
        <v>0.20699999999999985</v>
      </c>
      <c r="G12" s="35">
        <v>56</v>
      </c>
      <c r="H12" s="34" t="s">
        <v>155</v>
      </c>
      <c r="I12" s="151">
        <v>7.2709999999999999</v>
      </c>
      <c r="J12" s="152">
        <v>37</v>
      </c>
      <c r="K12" s="98">
        <v>6.8410000000000002</v>
      </c>
      <c r="L12" s="150">
        <v>27</v>
      </c>
      <c r="M12" s="98">
        <v>0.42999999999999972</v>
      </c>
      <c r="N12" s="35">
        <v>43</v>
      </c>
      <c r="O12" s="34" t="s">
        <v>188</v>
      </c>
      <c r="P12" s="153">
        <v>7.4740000000000002</v>
      </c>
      <c r="Q12" s="150">
        <v>32</v>
      </c>
      <c r="R12" s="98">
        <v>6.9160000000000004</v>
      </c>
      <c r="S12" s="150">
        <v>22</v>
      </c>
      <c r="T12" s="154">
        <v>0.55799999999999983</v>
      </c>
      <c r="U12" s="35">
        <v>37</v>
      </c>
      <c r="AC12" s="34" t="s">
        <v>160</v>
      </c>
      <c r="AD12" s="98">
        <v>7.9470000000000001</v>
      </c>
      <c r="AE12" s="150">
        <v>14</v>
      </c>
      <c r="AF12" s="98">
        <v>5.5069999999999997</v>
      </c>
      <c r="AG12" s="150">
        <v>10</v>
      </c>
      <c r="AH12" s="154">
        <v>2.4400000000000004</v>
      </c>
      <c r="AI12" s="35">
        <v>35</v>
      </c>
      <c r="AJ12" s="34" t="s">
        <v>158</v>
      </c>
      <c r="AK12" s="98">
        <v>7.5960000000000001</v>
      </c>
      <c r="AL12" s="150">
        <v>30</v>
      </c>
      <c r="AM12" s="98">
        <v>4.8920000000000003</v>
      </c>
      <c r="AN12" s="150">
        <v>47</v>
      </c>
      <c r="AO12" s="154">
        <v>2.7039999999999997</v>
      </c>
      <c r="AP12" s="35">
        <v>24</v>
      </c>
    </row>
    <row r="13" spans="1:42" ht="14.25" customHeight="1">
      <c r="A13" s="34" t="s">
        <v>151</v>
      </c>
      <c r="B13" s="151">
        <v>7.0880000000000001</v>
      </c>
      <c r="C13" s="152">
        <v>51</v>
      </c>
      <c r="D13" s="98">
        <v>6.8780000000000001</v>
      </c>
      <c r="E13" s="150">
        <v>24</v>
      </c>
      <c r="F13" s="98">
        <v>0.20999999999999996</v>
      </c>
      <c r="G13" s="35">
        <v>55</v>
      </c>
      <c r="H13" s="34" t="s">
        <v>172</v>
      </c>
      <c r="I13" s="151">
        <v>7.2119999999999997</v>
      </c>
      <c r="J13" s="152">
        <v>44</v>
      </c>
      <c r="K13" s="98">
        <v>6.758</v>
      </c>
      <c r="L13" s="150">
        <v>30</v>
      </c>
      <c r="M13" s="98">
        <v>0.45399999999999974</v>
      </c>
      <c r="N13" s="35">
        <v>42</v>
      </c>
      <c r="O13" s="34" t="s">
        <v>160</v>
      </c>
      <c r="P13" s="153">
        <v>8.0429999999999993</v>
      </c>
      <c r="Q13" s="150">
        <v>8</v>
      </c>
      <c r="R13" s="98">
        <v>7.335</v>
      </c>
      <c r="S13" s="150">
        <v>3</v>
      </c>
      <c r="T13" s="154">
        <v>0.7079999999999993</v>
      </c>
      <c r="U13" s="35">
        <v>32</v>
      </c>
      <c r="AC13" s="37" t="s">
        <v>16</v>
      </c>
      <c r="AD13" s="99">
        <v>8.0090000000000003</v>
      </c>
      <c r="AE13" s="156">
        <v>11</v>
      </c>
      <c r="AF13" s="99">
        <v>4.8940000000000001</v>
      </c>
      <c r="AG13" s="156">
        <v>46</v>
      </c>
      <c r="AH13" s="158">
        <v>3.1150000000000002</v>
      </c>
      <c r="AI13" s="36">
        <v>7</v>
      </c>
      <c r="AJ13" s="34" t="s">
        <v>173</v>
      </c>
      <c r="AK13" s="98">
        <v>7.7569999999999997</v>
      </c>
      <c r="AL13" s="150">
        <v>22</v>
      </c>
      <c r="AM13" s="98">
        <v>5.0460000000000003</v>
      </c>
      <c r="AN13" s="150">
        <v>37</v>
      </c>
      <c r="AO13" s="154">
        <v>2.7109999999999994</v>
      </c>
      <c r="AP13" s="35">
        <v>23</v>
      </c>
    </row>
    <row r="14" spans="1:42" ht="14.25" customHeight="1">
      <c r="A14" s="34" t="s">
        <v>163</v>
      </c>
      <c r="B14" s="151">
        <v>7.2110000000000003</v>
      </c>
      <c r="C14" s="152">
        <v>45</v>
      </c>
      <c r="D14" s="98">
        <v>6.9889999999999999</v>
      </c>
      <c r="E14" s="150">
        <v>15</v>
      </c>
      <c r="F14" s="98">
        <v>0.22200000000000042</v>
      </c>
      <c r="G14" s="35">
        <v>54</v>
      </c>
      <c r="H14" s="34" t="s">
        <v>173</v>
      </c>
      <c r="I14" s="151">
        <v>7.7969999999999997</v>
      </c>
      <c r="J14" s="152">
        <v>15</v>
      </c>
      <c r="K14" s="98">
        <v>7.2910000000000004</v>
      </c>
      <c r="L14" s="150">
        <v>28</v>
      </c>
      <c r="M14" s="98">
        <v>0.50599999999999934</v>
      </c>
      <c r="N14" s="35">
        <v>41</v>
      </c>
      <c r="O14" s="34" t="s">
        <v>146</v>
      </c>
      <c r="P14" s="153">
        <v>7.8259999999999996</v>
      </c>
      <c r="Q14" s="150">
        <v>13</v>
      </c>
      <c r="R14" s="98">
        <v>7.0890000000000004</v>
      </c>
      <c r="S14" s="150">
        <v>9</v>
      </c>
      <c r="T14" s="154">
        <v>0.73699999999999921</v>
      </c>
      <c r="U14" s="35">
        <v>31</v>
      </c>
      <c r="AC14" s="34" t="s">
        <v>159</v>
      </c>
      <c r="AD14" s="98">
        <v>8.3879999999999999</v>
      </c>
      <c r="AE14" s="150">
        <v>1</v>
      </c>
      <c r="AF14" s="98">
        <v>4.641</v>
      </c>
      <c r="AG14" s="150">
        <v>58</v>
      </c>
      <c r="AH14" s="154">
        <v>3.7469999999999999</v>
      </c>
      <c r="AI14" s="35">
        <v>1</v>
      </c>
      <c r="AJ14" s="34" t="s">
        <v>146</v>
      </c>
      <c r="AK14" s="98">
        <v>7.8120000000000003</v>
      </c>
      <c r="AL14" s="150">
        <v>20</v>
      </c>
      <c r="AM14" s="98">
        <v>5.0970000000000004</v>
      </c>
      <c r="AN14" s="150">
        <v>33</v>
      </c>
      <c r="AO14" s="154">
        <v>2.7149999999999999</v>
      </c>
      <c r="AP14" s="35">
        <v>22</v>
      </c>
    </row>
    <row r="15" spans="1:42" ht="14.25" customHeight="1">
      <c r="A15" s="34" t="s">
        <v>152</v>
      </c>
      <c r="B15" s="151">
        <v>7.6509999999999998</v>
      </c>
      <c r="C15" s="152">
        <v>21</v>
      </c>
      <c r="D15" s="98">
        <v>7.4279999999999999</v>
      </c>
      <c r="E15" s="150">
        <v>2</v>
      </c>
      <c r="F15" s="98">
        <v>0.22299999999999986</v>
      </c>
      <c r="G15" s="35">
        <v>53</v>
      </c>
      <c r="H15" s="37" t="s">
        <v>16</v>
      </c>
      <c r="I15" s="155">
        <v>8.0449999999999999</v>
      </c>
      <c r="J15" s="159">
        <v>7</v>
      </c>
      <c r="K15" s="99">
        <v>7.5039999999999996</v>
      </c>
      <c r="L15" s="156">
        <v>1</v>
      </c>
      <c r="M15" s="99">
        <v>0.54100000000000037</v>
      </c>
      <c r="N15" s="36">
        <v>40</v>
      </c>
      <c r="O15" s="37" t="s">
        <v>16</v>
      </c>
      <c r="P15" s="157">
        <v>8.1910000000000007</v>
      </c>
      <c r="Q15" s="156">
        <v>2</v>
      </c>
      <c r="R15" s="99">
        <v>7.2359999999999998</v>
      </c>
      <c r="S15" s="156">
        <v>4</v>
      </c>
      <c r="T15" s="158">
        <v>0.95500000000000096</v>
      </c>
      <c r="U15" s="36">
        <v>22</v>
      </c>
      <c r="AC15" s="38" t="s">
        <v>200</v>
      </c>
      <c r="AD15" s="33">
        <v>7.7320000000000002</v>
      </c>
      <c r="AE15" s="32"/>
      <c r="AF15" s="33">
        <v>5.0190000000000001</v>
      </c>
      <c r="AG15" s="32"/>
      <c r="AH15" s="163">
        <f>AD15-AF15</f>
        <v>2.7130000000000001</v>
      </c>
      <c r="AI15" s="144"/>
      <c r="AJ15" s="34" t="s">
        <v>165</v>
      </c>
      <c r="AK15" s="98">
        <v>7.6660000000000004</v>
      </c>
      <c r="AL15" s="150">
        <v>26</v>
      </c>
      <c r="AM15" s="98">
        <v>4.9470000000000001</v>
      </c>
      <c r="AN15" s="150">
        <v>42</v>
      </c>
      <c r="AO15" s="154">
        <v>2.7190000000000003</v>
      </c>
      <c r="AP15" s="35">
        <v>21</v>
      </c>
    </row>
    <row r="16" spans="1:42" ht="14.25" customHeight="1">
      <c r="A16" s="34" t="s">
        <v>171</v>
      </c>
      <c r="B16" s="151">
        <v>7.0880000000000001</v>
      </c>
      <c r="C16" s="152">
        <v>52</v>
      </c>
      <c r="D16" s="98">
        <v>6.859</v>
      </c>
      <c r="E16" s="150">
        <v>25</v>
      </c>
      <c r="F16" s="98">
        <v>0.22900000000000009</v>
      </c>
      <c r="G16" s="35">
        <v>52</v>
      </c>
      <c r="H16" s="38" t="s">
        <v>200</v>
      </c>
      <c r="I16" s="160">
        <v>7.59</v>
      </c>
      <c r="J16" s="161"/>
      <c r="K16" s="33">
        <v>6.7240000000000002</v>
      </c>
      <c r="L16" s="38"/>
      <c r="M16" s="33">
        <f t="shared" ref="M16" si="0">I16-K16</f>
        <v>0.86599999999999966</v>
      </c>
      <c r="N16" s="144"/>
      <c r="O16" s="38" t="s">
        <v>200</v>
      </c>
      <c r="P16" s="162">
        <v>7.6260000000000003</v>
      </c>
      <c r="Q16" s="162"/>
      <c r="R16" s="33">
        <v>6.7039999999999997</v>
      </c>
      <c r="S16" s="38"/>
      <c r="T16" s="163">
        <f t="shared" ref="T16" si="1">P16-R16</f>
        <v>0.9220000000000006</v>
      </c>
      <c r="U16" s="144"/>
      <c r="AJ16" s="34" t="s">
        <v>178</v>
      </c>
      <c r="AK16" s="98">
        <v>7.5010000000000003</v>
      </c>
      <c r="AL16" s="150">
        <v>34</v>
      </c>
      <c r="AM16" s="98">
        <v>4.7469999999999999</v>
      </c>
      <c r="AN16" s="150">
        <v>52</v>
      </c>
      <c r="AO16" s="154">
        <v>2.7540000000000004</v>
      </c>
      <c r="AP16" s="35">
        <v>20</v>
      </c>
    </row>
    <row r="17" spans="1:42" ht="14.25" customHeight="1">
      <c r="A17" s="34" t="s">
        <v>167</v>
      </c>
      <c r="B17" s="151">
        <v>7.4109999999999996</v>
      </c>
      <c r="C17" s="152">
        <v>33</v>
      </c>
      <c r="D17" s="98">
        <v>7.1459999999999999</v>
      </c>
      <c r="E17" s="150">
        <v>6</v>
      </c>
      <c r="F17" s="98">
        <v>0.26499999999999968</v>
      </c>
      <c r="G17" s="35">
        <v>51</v>
      </c>
      <c r="AJ17" s="34" t="s">
        <v>170</v>
      </c>
      <c r="AK17" s="98">
        <v>7.84</v>
      </c>
      <c r="AL17" s="150">
        <v>19</v>
      </c>
      <c r="AM17" s="98">
        <v>5.0679999999999996</v>
      </c>
      <c r="AN17" s="150">
        <v>36</v>
      </c>
      <c r="AO17" s="154">
        <v>2.7720000000000002</v>
      </c>
      <c r="AP17" s="35">
        <v>19</v>
      </c>
    </row>
    <row r="18" spans="1:42" ht="14.25" customHeight="1">
      <c r="AJ18" s="34" t="s">
        <v>174</v>
      </c>
      <c r="AK18" s="98">
        <v>7.48</v>
      </c>
      <c r="AL18" s="150">
        <v>37</v>
      </c>
      <c r="AM18" s="98">
        <v>4.6980000000000004</v>
      </c>
      <c r="AN18" s="150">
        <v>55</v>
      </c>
      <c r="AO18" s="154">
        <v>2.782</v>
      </c>
      <c r="AP18" s="35">
        <v>18</v>
      </c>
    </row>
    <row r="19" spans="1:42" ht="14.25" customHeight="1">
      <c r="AJ19" s="34" t="s">
        <v>191</v>
      </c>
      <c r="AK19" s="98">
        <v>7.9859999999999998</v>
      </c>
      <c r="AL19" s="150">
        <v>13</v>
      </c>
      <c r="AM19" s="98">
        <v>5.1970000000000001</v>
      </c>
      <c r="AN19" s="150">
        <v>20</v>
      </c>
      <c r="AO19" s="154">
        <v>2.7889999999999997</v>
      </c>
      <c r="AP19" s="35">
        <v>17</v>
      </c>
    </row>
    <row r="20" spans="1:42" ht="14.25" customHeight="1">
      <c r="AJ20" s="34" t="s">
        <v>187</v>
      </c>
      <c r="AK20" s="98">
        <v>8.1219999999999999</v>
      </c>
      <c r="AL20" s="150">
        <v>3</v>
      </c>
      <c r="AM20" s="98">
        <v>5.2930000000000001</v>
      </c>
      <c r="AN20" s="150">
        <v>17</v>
      </c>
      <c r="AO20" s="154">
        <v>2.8289999999999997</v>
      </c>
      <c r="AP20" s="35">
        <v>16</v>
      </c>
    </row>
    <row r="21" spans="1:42" ht="14.25" customHeight="1">
      <c r="AJ21" s="34" t="s">
        <v>145</v>
      </c>
      <c r="AK21" s="98">
        <v>7.6539999999999999</v>
      </c>
      <c r="AL21" s="150">
        <v>28</v>
      </c>
      <c r="AM21" s="98">
        <v>4.7619999999999996</v>
      </c>
      <c r="AN21" s="150">
        <v>51</v>
      </c>
      <c r="AO21" s="154">
        <v>2.8920000000000003</v>
      </c>
      <c r="AP21" s="35">
        <v>15</v>
      </c>
    </row>
    <row r="22" spans="1:42" ht="14.25" customHeight="1">
      <c r="AJ22" s="34" t="s">
        <v>198</v>
      </c>
      <c r="AK22" s="98">
        <v>7.4930000000000003</v>
      </c>
      <c r="AL22" s="150">
        <v>35</v>
      </c>
      <c r="AM22" s="98">
        <v>4.5869999999999997</v>
      </c>
      <c r="AN22" s="150">
        <v>63</v>
      </c>
      <c r="AO22" s="154">
        <v>2.9060000000000006</v>
      </c>
      <c r="AP22" s="35">
        <v>14</v>
      </c>
    </row>
    <row r="23" spans="1:42" ht="14.25" customHeight="1">
      <c r="AJ23" s="34" t="s">
        <v>180</v>
      </c>
      <c r="AK23" s="98">
        <v>8.0129999999999999</v>
      </c>
      <c r="AL23" s="150">
        <v>9</v>
      </c>
      <c r="AM23" s="98">
        <v>5.0830000000000002</v>
      </c>
      <c r="AN23" s="150">
        <v>34</v>
      </c>
      <c r="AO23" s="154">
        <v>2.9299999999999997</v>
      </c>
      <c r="AP23" s="35">
        <v>13</v>
      </c>
    </row>
    <row r="24" spans="1:42" ht="14.25" customHeight="1">
      <c r="AJ24" s="34" t="s">
        <v>18</v>
      </c>
      <c r="AK24" s="98">
        <v>8.1069999999999993</v>
      </c>
      <c r="AL24" s="150">
        <v>4</v>
      </c>
      <c r="AM24" s="98">
        <v>5.173</v>
      </c>
      <c r="AN24" s="150">
        <v>24</v>
      </c>
      <c r="AO24" s="154">
        <v>2.9339999999999993</v>
      </c>
      <c r="AP24" s="35">
        <v>12</v>
      </c>
    </row>
    <row r="25" spans="1:42" ht="14.25" customHeight="1">
      <c r="AJ25" s="34" t="s">
        <v>186</v>
      </c>
      <c r="AK25" s="98">
        <v>7.9169999999999998</v>
      </c>
      <c r="AL25" s="150">
        <v>15</v>
      </c>
      <c r="AM25" s="98">
        <v>4.9320000000000004</v>
      </c>
      <c r="AN25" s="150">
        <v>43</v>
      </c>
      <c r="AO25" s="154">
        <v>2.9849999999999994</v>
      </c>
      <c r="AP25" s="35">
        <v>11</v>
      </c>
    </row>
    <row r="26" spans="1:42" ht="14.25" customHeight="1">
      <c r="AJ26" s="34" t="s">
        <v>157</v>
      </c>
      <c r="AK26" s="98">
        <v>7.9909999999999997</v>
      </c>
      <c r="AL26" s="150">
        <v>12</v>
      </c>
      <c r="AM26" s="98">
        <v>4.9870000000000001</v>
      </c>
      <c r="AN26" s="150">
        <v>40</v>
      </c>
      <c r="AO26" s="154">
        <v>3.0039999999999996</v>
      </c>
      <c r="AP26" s="35">
        <v>10</v>
      </c>
    </row>
    <row r="27" spans="1:42" ht="14.25" customHeight="1">
      <c r="AJ27" s="34" t="s">
        <v>193</v>
      </c>
      <c r="AK27" s="98">
        <v>7.7510000000000003</v>
      </c>
      <c r="AL27" s="150">
        <v>23</v>
      </c>
      <c r="AM27" s="98">
        <v>4.6740000000000004</v>
      </c>
      <c r="AN27" s="150">
        <v>57</v>
      </c>
      <c r="AO27" s="154">
        <v>3.077</v>
      </c>
      <c r="AP27" s="35">
        <v>9</v>
      </c>
    </row>
    <row r="28" spans="1:42" ht="14.25" customHeight="1">
      <c r="AJ28" s="34" t="s">
        <v>182</v>
      </c>
      <c r="AK28" s="98">
        <v>8.2089999999999996</v>
      </c>
      <c r="AL28" s="150">
        <v>2</v>
      </c>
      <c r="AM28" s="98">
        <v>5.1109999999999998</v>
      </c>
      <c r="AN28" s="150">
        <v>31</v>
      </c>
      <c r="AO28" s="154">
        <v>3.0979999999999999</v>
      </c>
      <c r="AP28" s="35">
        <v>8</v>
      </c>
    </row>
    <row r="29" spans="1:42" ht="14.25" customHeight="1">
      <c r="A29" s="34"/>
      <c r="B29" s="151"/>
      <c r="C29" s="152"/>
      <c r="D29" s="98"/>
      <c r="E29" s="150"/>
      <c r="F29" s="98"/>
      <c r="G29" s="35"/>
    </row>
    <row r="30" spans="1:42" ht="14.25" customHeight="1">
      <c r="AJ30" s="34" t="s">
        <v>164</v>
      </c>
      <c r="AK30" s="98">
        <v>8.0109999999999992</v>
      </c>
      <c r="AL30" s="150">
        <v>10</v>
      </c>
      <c r="AM30" s="98">
        <v>4.8869999999999996</v>
      </c>
      <c r="AN30" s="150">
        <v>48</v>
      </c>
      <c r="AO30" s="154">
        <v>3.1239999999999997</v>
      </c>
      <c r="AP30" s="35">
        <v>6</v>
      </c>
    </row>
    <row r="31" spans="1:42" ht="14.25" customHeight="1">
      <c r="AJ31" s="34" t="s">
        <v>194</v>
      </c>
      <c r="AK31" s="98">
        <v>7.859</v>
      </c>
      <c r="AL31" s="150">
        <v>18</v>
      </c>
      <c r="AM31" s="98">
        <v>4.6020000000000003</v>
      </c>
      <c r="AN31" s="150">
        <v>61</v>
      </c>
      <c r="AO31" s="154">
        <v>3.2569999999999997</v>
      </c>
      <c r="AP31" s="35">
        <v>5</v>
      </c>
    </row>
    <row r="32" spans="1:42" ht="14.25" customHeight="1">
      <c r="AJ32" s="34" t="s">
        <v>190</v>
      </c>
      <c r="AK32" s="98">
        <v>7.8739999999999997</v>
      </c>
      <c r="AL32" s="150">
        <v>16</v>
      </c>
      <c r="AM32" s="98">
        <v>4.6150000000000002</v>
      </c>
      <c r="AN32" s="150">
        <v>60</v>
      </c>
      <c r="AO32" s="154">
        <v>3.2589999999999995</v>
      </c>
      <c r="AP32" s="35">
        <v>4</v>
      </c>
    </row>
    <row r="33" spans="36:42" ht="14.25" customHeight="1">
      <c r="AJ33" s="34" t="s">
        <v>199</v>
      </c>
      <c r="AK33" s="98">
        <v>8.0960000000000001</v>
      </c>
      <c r="AL33" s="150">
        <v>5</v>
      </c>
      <c r="AM33" s="98">
        <v>4.6879999999999997</v>
      </c>
      <c r="AN33" s="150">
        <v>56</v>
      </c>
      <c r="AO33" s="154">
        <v>3.4080000000000004</v>
      </c>
      <c r="AP33" s="35">
        <v>3</v>
      </c>
    </row>
    <row r="34" spans="36:42" ht="14.25" customHeight="1">
      <c r="AJ34" s="34" t="s">
        <v>196</v>
      </c>
      <c r="AK34" s="98">
        <v>8.0830000000000002</v>
      </c>
      <c r="AL34" s="150">
        <v>6</v>
      </c>
      <c r="AM34" s="98">
        <v>4.6020000000000003</v>
      </c>
      <c r="AN34" s="150">
        <v>62</v>
      </c>
      <c r="AO34" s="154">
        <v>3.4809999999999999</v>
      </c>
      <c r="AP34" s="35">
        <v>2</v>
      </c>
    </row>
    <row r="35" spans="36:42" ht="14.25" customHeight="1"/>
    <row r="36" spans="36:42" ht="14.25" customHeight="1"/>
  </sheetData>
  <mergeCells count="24">
    <mergeCell ref="M3:N3"/>
    <mergeCell ref="A1:N1"/>
    <mergeCell ref="O1:AB1"/>
    <mergeCell ref="AC1:AO1"/>
    <mergeCell ref="A2:N2"/>
    <mergeCell ref="O2:AB2"/>
    <mergeCell ref="AC2:AO2"/>
    <mergeCell ref="B3:C3"/>
    <mergeCell ref="D3:E3"/>
    <mergeCell ref="F3:G3"/>
    <mergeCell ref="I3:J3"/>
    <mergeCell ref="K3:L3"/>
    <mergeCell ref="AO3:AP3"/>
    <mergeCell ref="P3:Q3"/>
    <mergeCell ref="R3:S3"/>
    <mergeCell ref="T3:U3"/>
    <mergeCell ref="AH3:AI3"/>
    <mergeCell ref="AK3:AL3"/>
    <mergeCell ref="AM3:AN3"/>
    <mergeCell ref="W3:X3"/>
    <mergeCell ref="Y3:Z3"/>
    <mergeCell ref="AA3:AB3"/>
    <mergeCell ref="AD3:AE3"/>
    <mergeCell ref="AF3:AG3"/>
  </mergeCells>
  <pageMargins left="0.78125" right="0.42708333333333331" top="0.74754901960784315" bottom="0.50245098039215685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DE460-DECC-4489-969F-907C5ED09F40}">
  <dimension ref="A1:J51"/>
  <sheetViews>
    <sheetView view="pageLayout" zoomScaleNormal="100" workbookViewId="0">
      <selection activeCell="I9" sqref="I9"/>
    </sheetView>
  </sheetViews>
  <sheetFormatPr defaultRowHeight="15.75"/>
  <cols>
    <col min="1" max="1" width="5" style="237" customWidth="1"/>
    <col min="2" max="2" width="27.140625" style="232" customWidth="1"/>
    <col min="3" max="7" width="6.7109375" style="237" customWidth="1"/>
    <col min="8" max="9" width="9.140625" style="232"/>
    <col min="10" max="10" width="54.5703125" style="232" customWidth="1"/>
    <col min="11" max="16384" width="9.140625" style="232"/>
  </cols>
  <sheetData>
    <row r="1" spans="1:10">
      <c r="A1" s="267" t="s">
        <v>458</v>
      </c>
      <c r="B1" s="267"/>
      <c r="C1" s="267"/>
      <c r="D1" s="267"/>
      <c r="E1" s="267"/>
      <c r="F1" s="267"/>
      <c r="G1" s="267"/>
    </row>
    <row r="2" spans="1:10">
      <c r="A2" s="270" t="s">
        <v>0</v>
      </c>
      <c r="B2" s="270" t="s">
        <v>414</v>
      </c>
      <c r="C2" s="272" t="s">
        <v>431</v>
      </c>
      <c r="D2" s="268" t="s">
        <v>432</v>
      </c>
      <c r="E2" s="269"/>
      <c r="F2" s="268" t="s">
        <v>474</v>
      </c>
      <c r="G2" s="269"/>
    </row>
    <row r="3" spans="1:10">
      <c r="A3" s="271"/>
      <c r="B3" s="271"/>
      <c r="C3" s="273"/>
      <c r="D3" s="233" t="s">
        <v>87</v>
      </c>
      <c r="E3" s="233" t="s">
        <v>14</v>
      </c>
      <c r="F3" s="233" t="s">
        <v>87</v>
      </c>
      <c r="G3" s="233" t="s">
        <v>14</v>
      </c>
    </row>
    <row r="4" spans="1:10">
      <c r="A4" s="234">
        <v>1</v>
      </c>
      <c r="B4" s="238" t="s">
        <v>498</v>
      </c>
      <c r="C4" s="234">
        <v>434</v>
      </c>
      <c r="D4" s="234">
        <v>349</v>
      </c>
      <c r="E4" s="234"/>
      <c r="F4" s="234">
        <v>126</v>
      </c>
      <c r="G4" s="234"/>
    </row>
    <row r="5" spans="1:10">
      <c r="A5" s="234">
        <v>2</v>
      </c>
      <c r="B5" s="231" t="s">
        <v>7</v>
      </c>
      <c r="C5" s="235">
        <v>515</v>
      </c>
      <c r="D5" s="234">
        <v>326</v>
      </c>
      <c r="E5" s="236">
        <f>D5/C5</f>
        <v>0.63300970873786411</v>
      </c>
      <c r="F5" s="234">
        <v>255</v>
      </c>
      <c r="G5" s="236">
        <f>F5/C5</f>
        <v>0.49514563106796117</v>
      </c>
      <c r="J5" s="232" t="str">
        <f>B5&amp;" ("&amp;C5&amp;" HS)"</f>
        <v>Nguyễn Du (515 HS)</v>
      </c>
    </row>
    <row r="6" spans="1:10">
      <c r="A6" s="234">
        <v>3</v>
      </c>
      <c r="B6" s="238" t="s">
        <v>495</v>
      </c>
      <c r="C6" s="234">
        <v>312</v>
      </c>
      <c r="D6" s="234">
        <v>294</v>
      </c>
      <c r="E6" s="234"/>
      <c r="F6" s="234">
        <v>35</v>
      </c>
      <c r="G6" s="234"/>
    </row>
    <row r="7" spans="1:10">
      <c r="A7" s="234">
        <v>4</v>
      </c>
      <c r="B7" s="231" t="s">
        <v>411</v>
      </c>
      <c r="C7" s="235">
        <v>449</v>
      </c>
      <c r="D7" s="234">
        <v>291</v>
      </c>
      <c r="E7" s="236">
        <f>D7/C7</f>
        <v>0.64810690423162587</v>
      </c>
      <c r="F7" s="234">
        <v>183</v>
      </c>
      <c r="G7" s="236">
        <f>F7/C7</f>
        <v>0.40757238307349664</v>
      </c>
      <c r="J7" s="232" t="str">
        <f>B7&amp;" ("&amp;C7&amp;" HS)"</f>
        <v>Từ Sơn (449 HS)</v>
      </c>
    </row>
    <row r="8" spans="1:10">
      <c r="A8" s="234">
        <v>5</v>
      </c>
      <c r="B8" s="238" t="s">
        <v>493</v>
      </c>
      <c r="C8" s="234">
        <v>366</v>
      </c>
      <c r="D8" s="234">
        <v>244</v>
      </c>
      <c r="E8" s="234"/>
      <c r="F8" s="234">
        <v>166</v>
      </c>
      <c r="G8" s="234"/>
    </row>
    <row r="9" spans="1:10">
      <c r="A9" s="234">
        <v>6</v>
      </c>
      <c r="B9" s="238" t="s">
        <v>11</v>
      </c>
      <c r="C9" s="234">
        <v>278</v>
      </c>
      <c r="D9" s="234">
        <v>202</v>
      </c>
      <c r="E9" s="234"/>
      <c r="F9" s="234">
        <v>97</v>
      </c>
      <c r="G9" s="234"/>
    </row>
    <row r="10" spans="1:10">
      <c r="A10" s="234">
        <v>7</v>
      </c>
      <c r="B10" s="238" t="s">
        <v>412</v>
      </c>
      <c r="C10" s="234">
        <v>335</v>
      </c>
      <c r="D10" s="234">
        <v>195</v>
      </c>
      <c r="E10" s="234"/>
      <c r="F10" s="234">
        <v>166</v>
      </c>
      <c r="G10" s="234"/>
    </row>
    <row r="11" spans="1:10">
      <c r="A11" s="234">
        <v>8</v>
      </c>
      <c r="B11" s="231" t="s">
        <v>428</v>
      </c>
      <c r="C11" s="235">
        <v>444</v>
      </c>
      <c r="D11" s="234">
        <v>187</v>
      </c>
      <c r="E11" s="236">
        <f>D11/C11</f>
        <v>0.42117117117117114</v>
      </c>
      <c r="F11" s="234">
        <v>253</v>
      </c>
      <c r="G11" s="236">
        <f>F11/C11</f>
        <v>0.56981981981981977</v>
      </c>
      <c r="J11" s="232" t="str">
        <f>B11&amp;" ("&amp;C11&amp;" HS)"</f>
        <v>Yên Phong 2 (444 HS)</v>
      </c>
    </row>
    <row r="12" spans="1:10">
      <c r="A12" s="234">
        <v>9</v>
      </c>
      <c r="B12" s="231" t="s">
        <v>410</v>
      </c>
      <c r="C12" s="235">
        <v>260</v>
      </c>
      <c r="D12" s="234">
        <v>174</v>
      </c>
      <c r="E12" s="236">
        <f>D12/C12</f>
        <v>0.66923076923076918</v>
      </c>
      <c r="F12" s="234">
        <v>136</v>
      </c>
      <c r="G12" s="236">
        <f>F12/C12</f>
        <v>0.52307692307692311</v>
      </c>
      <c r="J12" s="232" t="str">
        <f>B12&amp;" ("&amp;C12&amp;" HS)"</f>
        <v>Lý Thường Kiệt (260 HS)</v>
      </c>
    </row>
    <row r="13" spans="1:10">
      <c r="A13" s="234">
        <v>10</v>
      </c>
      <c r="B13" s="238" t="s">
        <v>497</v>
      </c>
      <c r="C13" s="234">
        <v>179</v>
      </c>
      <c r="D13" s="234">
        <v>160</v>
      </c>
      <c r="E13" s="234"/>
      <c r="F13" s="234">
        <v>44</v>
      </c>
      <c r="G13" s="234"/>
    </row>
    <row r="14" spans="1:10">
      <c r="A14" s="234">
        <v>11</v>
      </c>
      <c r="B14" s="238" t="s">
        <v>491</v>
      </c>
      <c r="C14" s="234">
        <v>309</v>
      </c>
      <c r="D14" s="234">
        <v>156</v>
      </c>
      <c r="E14" s="234"/>
      <c r="F14" s="234">
        <v>155</v>
      </c>
      <c r="G14" s="234"/>
    </row>
    <row r="15" spans="1:10">
      <c r="A15" s="234">
        <v>12</v>
      </c>
      <c r="B15" s="231" t="s">
        <v>417</v>
      </c>
      <c r="C15" s="235">
        <v>247</v>
      </c>
      <c r="D15" s="234">
        <v>139</v>
      </c>
      <c r="E15" s="236">
        <f>D15/C15</f>
        <v>0.56275303643724695</v>
      </c>
      <c r="F15" s="234">
        <v>124</v>
      </c>
      <c r="G15" s="236">
        <f>F15/C15</f>
        <v>0.50202429149797567</v>
      </c>
      <c r="J15" s="232" t="str">
        <f>B15&amp;" ("&amp;C15&amp;" HS)"</f>
        <v>Gia Bình 1 (247 HS)</v>
      </c>
    </row>
    <row r="16" spans="1:10">
      <c r="A16" s="234">
        <v>13</v>
      </c>
      <c r="B16" s="231" t="s">
        <v>420</v>
      </c>
      <c r="C16" s="235">
        <v>300</v>
      </c>
      <c r="D16" s="234">
        <v>128</v>
      </c>
      <c r="E16" s="236">
        <f>D16/C16</f>
        <v>0.42666666666666669</v>
      </c>
      <c r="F16" s="234">
        <v>166</v>
      </c>
      <c r="G16" s="236">
        <f>F16/C16</f>
        <v>0.55333333333333334</v>
      </c>
      <c r="J16" s="232" t="str">
        <f>B16&amp;" ("&amp;C16&amp;" HS)"</f>
        <v>Quế Võ 2 (300 HS)</v>
      </c>
    </row>
    <row r="17" spans="1:10">
      <c r="A17" s="234">
        <v>14</v>
      </c>
      <c r="B17" s="231" t="s">
        <v>427</v>
      </c>
      <c r="C17" s="235">
        <v>311</v>
      </c>
      <c r="D17" s="234">
        <v>124</v>
      </c>
      <c r="E17" s="236">
        <f>D17/C17</f>
        <v>0.3987138263665595</v>
      </c>
      <c r="F17" s="234">
        <v>179</v>
      </c>
      <c r="G17" s="236">
        <f>F17/C17</f>
        <v>0.57556270096463025</v>
      </c>
      <c r="J17" s="232" t="str">
        <f>B17&amp;" ("&amp;C17&amp;" HS)"</f>
        <v>Thuận Thành 2 (311 HS)</v>
      </c>
    </row>
    <row r="18" spans="1:10">
      <c r="A18" s="234">
        <v>15</v>
      </c>
      <c r="B18" s="238" t="s">
        <v>494</v>
      </c>
      <c r="C18" s="234">
        <v>148</v>
      </c>
      <c r="D18" s="234">
        <v>123</v>
      </c>
      <c r="E18" s="234"/>
      <c r="F18" s="234">
        <v>31</v>
      </c>
      <c r="G18" s="234"/>
    </row>
    <row r="19" spans="1:10">
      <c r="A19" s="234">
        <v>16</v>
      </c>
      <c r="B19" s="231" t="s">
        <v>407</v>
      </c>
      <c r="C19" s="235">
        <v>323</v>
      </c>
      <c r="D19" s="234">
        <v>119</v>
      </c>
      <c r="E19" s="236">
        <f>D19/C19</f>
        <v>0.36842105263157893</v>
      </c>
      <c r="F19" s="234">
        <v>193</v>
      </c>
      <c r="G19" s="236">
        <f>F19/C19</f>
        <v>0.5975232198142415</v>
      </c>
      <c r="J19" s="232" t="str">
        <f>B19&amp;" ("&amp;C19&amp;" HS)"</f>
        <v>Lương Tài (323 HS)</v>
      </c>
    </row>
    <row r="20" spans="1:10">
      <c r="A20" s="234">
        <v>17</v>
      </c>
      <c r="B20" s="231" t="s">
        <v>8</v>
      </c>
      <c r="C20" s="235">
        <v>140</v>
      </c>
      <c r="D20" s="234">
        <v>112</v>
      </c>
      <c r="E20" s="236">
        <f>D20/C20</f>
        <v>0.8</v>
      </c>
      <c r="F20" s="234">
        <v>37</v>
      </c>
      <c r="G20" s="236">
        <f>F20/C20</f>
        <v>0.26428571428571429</v>
      </c>
      <c r="J20" s="232" t="str">
        <f>B20&amp;" ("&amp;C20&amp;" HS)"</f>
        <v>Trần Hưng Đạo (140 HS)</v>
      </c>
    </row>
    <row r="21" spans="1:10">
      <c r="A21" s="234">
        <v>18</v>
      </c>
      <c r="B21" s="231" t="s">
        <v>404</v>
      </c>
      <c r="C21" s="235">
        <v>238</v>
      </c>
      <c r="D21" s="234">
        <v>109</v>
      </c>
      <c r="E21" s="236">
        <f>D21/C21</f>
        <v>0.45798319327731091</v>
      </c>
      <c r="F21" s="234">
        <v>137</v>
      </c>
      <c r="G21" s="236">
        <f>F21/C21</f>
        <v>0.57563025210084029</v>
      </c>
      <c r="J21" s="232" t="str">
        <f>B21&amp;" ("&amp;C21&amp;" HS)"</f>
        <v>Lý Thái Tổ (238 HS)</v>
      </c>
    </row>
    <row r="22" spans="1:10">
      <c r="A22" s="234">
        <v>19</v>
      </c>
      <c r="B22" s="231" t="s">
        <v>408</v>
      </c>
      <c r="C22" s="235">
        <v>358</v>
      </c>
      <c r="D22" s="234">
        <v>107</v>
      </c>
      <c r="E22" s="236">
        <f>D22/C22</f>
        <v>0.2988826815642458</v>
      </c>
      <c r="F22" s="234">
        <v>216</v>
      </c>
      <c r="G22" s="236">
        <f>F22/C22</f>
        <v>0.6033519553072626</v>
      </c>
      <c r="J22" s="232" t="str">
        <f>B22&amp;" ("&amp;C22&amp;" HS)"</f>
        <v>Nguyễn Văn Cừ (358 HS)</v>
      </c>
    </row>
    <row r="23" spans="1:10">
      <c r="A23" s="234">
        <v>20</v>
      </c>
      <c r="B23" s="231" t="s">
        <v>409</v>
      </c>
      <c r="C23" s="235">
        <v>224</v>
      </c>
      <c r="D23" s="234">
        <v>105</v>
      </c>
      <c r="E23" s="236">
        <f>D23/C23</f>
        <v>0.46875</v>
      </c>
      <c r="F23" s="234">
        <v>126</v>
      </c>
      <c r="G23" s="236">
        <f>F23/C23</f>
        <v>0.5625</v>
      </c>
      <c r="J23" s="232" t="str">
        <f>B23&amp;" ("&amp;C23&amp;" HS)"</f>
        <v>Nguyễn Đăng Đạo (224 HS)</v>
      </c>
    </row>
    <row r="24" spans="1:10">
      <c r="A24" s="234">
        <v>21</v>
      </c>
      <c r="B24" s="231" t="s">
        <v>415</v>
      </c>
      <c r="C24" s="235">
        <v>194</v>
      </c>
      <c r="D24" s="234">
        <v>102</v>
      </c>
      <c r="E24" s="236">
        <f>D24/C24</f>
        <v>0.52577319587628868</v>
      </c>
      <c r="F24" s="234">
        <v>95</v>
      </c>
      <c r="G24" s="236">
        <f>F24/C24</f>
        <v>0.48969072164948452</v>
      </c>
      <c r="J24" s="232" t="str">
        <f>B24&amp;" ("&amp;C24&amp;" HS)"</f>
        <v>Lương Tài 2 (194 HS)</v>
      </c>
    </row>
    <row r="25" spans="1:10">
      <c r="A25" s="234">
        <v>22</v>
      </c>
      <c r="B25" s="238" t="s">
        <v>466</v>
      </c>
      <c r="C25" s="234">
        <v>113</v>
      </c>
      <c r="D25" s="234">
        <v>102</v>
      </c>
      <c r="E25" s="234"/>
      <c r="F25" s="234">
        <v>23</v>
      </c>
      <c r="G25" s="234"/>
    </row>
    <row r="26" spans="1:10">
      <c r="A26" s="234">
        <v>23</v>
      </c>
      <c r="B26" s="231" t="s">
        <v>426</v>
      </c>
      <c r="C26" s="235">
        <v>246</v>
      </c>
      <c r="D26" s="234">
        <v>101</v>
      </c>
      <c r="E26" s="236">
        <f>D26/C26</f>
        <v>0.41056910569105692</v>
      </c>
      <c r="F26" s="234">
        <v>148</v>
      </c>
      <c r="G26" s="236">
        <f>F26/C26</f>
        <v>0.60162601626016265</v>
      </c>
      <c r="J26" s="232" t="str">
        <f>B26&amp;" ("&amp;C26&amp;" HS)"</f>
        <v>Thuận Thành 3 (246 HS)</v>
      </c>
    </row>
    <row r="27" spans="1:10">
      <c r="A27" s="234">
        <v>24</v>
      </c>
      <c r="B27" s="231" t="s">
        <v>401</v>
      </c>
      <c r="C27" s="235">
        <v>209</v>
      </c>
      <c r="D27" s="234">
        <v>98</v>
      </c>
      <c r="E27" s="236">
        <f>D27/C27</f>
        <v>0.46889952153110048</v>
      </c>
      <c r="F27" s="234">
        <v>113</v>
      </c>
      <c r="G27" s="236">
        <f>F27/C27</f>
        <v>0.54066985645933019</v>
      </c>
      <c r="J27" s="232" t="str">
        <f>B27&amp;" ("&amp;C27&amp;" HS)"</f>
        <v>Ngô Gia Tự (209 HS)</v>
      </c>
    </row>
    <row r="28" spans="1:10">
      <c r="A28" s="234">
        <v>25</v>
      </c>
      <c r="B28" s="231" t="s">
        <v>6</v>
      </c>
      <c r="C28" s="235">
        <v>359</v>
      </c>
      <c r="D28" s="234">
        <v>94</v>
      </c>
      <c r="E28" s="236">
        <f>D28/C28</f>
        <v>0.2618384401114206</v>
      </c>
      <c r="F28" s="234">
        <v>181</v>
      </c>
      <c r="G28" s="236">
        <f>F28/C28</f>
        <v>0.50417827298050144</v>
      </c>
      <c r="J28" s="232" t="str">
        <f>B28&amp;" ("&amp;C28&amp;" HS)"</f>
        <v>Lý Nhân Tông (359 HS)</v>
      </c>
    </row>
    <row r="29" spans="1:10">
      <c r="A29" s="234">
        <v>26</v>
      </c>
      <c r="B29" s="231" t="s">
        <v>406</v>
      </c>
      <c r="C29" s="235">
        <v>206</v>
      </c>
      <c r="D29" s="234">
        <v>94</v>
      </c>
      <c r="E29" s="236">
        <f>D29/C29</f>
        <v>0.4563106796116505</v>
      </c>
      <c r="F29" s="234">
        <v>118</v>
      </c>
      <c r="G29" s="236">
        <f>F29/C29</f>
        <v>0.57281553398058249</v>
      </c>
      <c r="J29" s="232" t="str">
        <f>B29&amp;" ("&amp;C29&amp;" HS)"</f>
        <v>Hàm Long (206 HS)</v>
      </c>
    </row>
    <row r="30" spans="1:10">
      <c r="A30" s="234">
        <v>27</v>
      </c>
      <c r="B30" s="238" t="s">
        <v>462</v>
      </c>
      <c r="C30" s="234">
        <v>117</v>
      </c>
      <c r="D30" s="234">
        <v>94</v>
      </c>
      <c r="E30" s="234"/>
      <c r="F30" s="234">
        <v>45</v>
      </c>
      <c r="G30" s="234"/>
    </row>
    <row r="31" spans="1:10">
      <c r="A31" s="234">
        <v>28</v>
      </c>
      <c r="B31" s="231" t="s">
        <v>424</v>
      </c>
      <c r="C31" s="235">
        <v>296</v>
      </c>
      <c r="D31" s="234">
        <v>87</v>
      </c>
      <c r="E31" s="236">
        <f>D31/C31</f>
        <v>0.29391891891891891</v>
      </c>
      <c r="F31" s="234">
        <v>158</v>
      </c>
      <c r="G31" s="236">
        <f>F31/C31</f>
        <v>0.53378378378378377</v>
      </c>
      <c r="J31" s="232" t="str">
        <f>B31&amp;" ("&amp;C31&amp;" HS)"</f>
        <v>Tiên Du 1 (296 HS)</v>
      </c>
    </row>
    <row r="32" spans="1:10">
      <c r="A32" s="234">
        <v>29</v>
      </c>
      <c r="B32" s="238" t="s">
        <v>467</v>
      </c>
      <c r="C32" s="234">
        <v>109</v>
      </c>
      <c r="D32" s="234">
        <v>86</v>
      </c>
      <c r="E32" s="234"/>
      <c r="F32" s="234">
        <v>33</v>
      </c>
      <c r="G32" s="234"/>
    </row>
    <row r="33" spans="1:10">
      <c r="A33" s="234">
        <v>30</v>
      </c>
      <c r="B33" s="231" t="s">
        <v>405</v>
      </c>
      <c r="C33" s="235">
        <v>276</v>
      </c>
      <c r="D33" s="234">
        <v>81</v>
      </c>
      <c r="E33" s="236">
        <f>D33/C33</f>
        <v>0.29347826086956524</v>
      </c>
      <c r="F33" s="234">
        <v>192</v>
      </c>
      <c r="G33" s="236">
        <f>F33/C33</f>
        <v>0.69565217391304346</v>
      </c>
      <c r="J33" s="232" t="str">
        <f>B33&amp;" ("&amp;C33&amp;" HS)"</f>
        <v>Hoàng Quốc Việt (276 HS)</v>
      </c>
    </row>
    <row r="34" spans="1:10">
      <c r="A34" s="234">
        <v>31</v>
      </c>
      <c r="B34" s="231" t="s">
        <v>429</v>
      </c>
      <c r="C34" s="235">
        <v>120</v>
      </c>
      <c r="D34" s="234">
        <v>77</v>
      </c>
      <c r="E34" s="236">
        <f>D34/C34</f>
        <v>0.64166666666666672</v>
      </c>
      <c r="F34" s="234">
        <v>43</v>
      </c>
      <c r="G34" s="236">
        <f>F34/C34</f>
        <v>0.35833333333333334</v>
      </c>
      <c r="J34" s="232" t="str">
        <f>B34&amp;" ("&amp;C34&amp;" HS)"</f>
        <v>Quế Võ 3 (120 HS)</v>
      </c>
    </row>
    <row r="35" spans="1:10">
      <c r="A35" s="234">
        <v>32</v>
      </c>
      <c r="B35" s="231" t="s">
        <v>402</v>
      </c>
      <c r="C35" s="235">
        <v>278</v>
      </c>
      <c r="D35" s="234">
        <v>70</v>
      </c>
      <c r="E35" s="236">
        <f>D35/C35</f>
        <v>0.25179856115107913</v>
      </c>
      <c r="F35" s="234">
        <v>195</v>
      </c>
      <c r="G35" s="236">
        <f>F35/C35</f>
        <v>0.70143884892086328</v>
      </c>
      <c r="J35" s="232" t="str">
        <f>B35&amp;" ("&amp;C35&amp;" HS)"</f>
        <v>Hàn Thuyên (278 HS)</v>
      </c>
    </row>
    <row r="36" spans="1:10">
      <c r="A36" s="234">
        <v>33</v>
      </c>
      <c r="B36" s="231" t="s">
        <v>425</v>
      </c>
      <c r="C36" s="235">
        <v>305</v>
      </c>
      <c r="D36" s="234">
        <v>68</v>
      </c>
      <c r="E36" s="236">
        <f>D36/C36</f>
        <v>0.22295081967213115</v>
      </c>
      <c r="F36" s="234">
        <v>166</v>
      </c>
      <c r="G36" s="236">
        <f>F36/C36</f>
        <v>0.54426229508196722</v>
      </c>
      <c r="J36" s="232" t="str">
        <f>B36&amp;" ("&amp;C36&amp;" HS)"</f>
        <v>Quế Võ 1 (305 HS)</v>
      </c>
    </row>
    <row r="37" spans="1:10">
      <c r="A37" s="234">
        <v>34</v>
      </c>
      <c r="B37" s="238" t="s">
        <v>471</v>
      </c>
      <c r="C37" s="234">
        <v>75</v>
      </c>
      <c r="D37" s="234">
        <v>67</v>
      </c>
      <c r="E37" s="234"/>
      <c r="F37" s="234">
        <v>12</v>
      </c>
      <c r="G37" s="234"/>
    </row>
    <row r="38" spans="1:10">
      <c r="A38" s="234">
        <v>35</v>
      </c>
      <c r="B38" s="231" t="s">
        <v>403</v>
      </c>
      <c r="C38" s="235">
        <v>228</v>
      </c>
      <c r="D38" s="234">
        <v>60</v>
      </c>
      <c r="E38" s="236">
        <f>D38/C38</f>
        <v>0.26315789473684209</v>
      </c>
      <c r="F38" s="234">
        <v>131</v>
      </c>
      <c r="G38" s="236">
        <f>F38/C38</f>
        <v>0.57456140350877194</v>
      </c>
      <c r="J38" s="232" t="str">
        <f>B38&amp;" ("&amp;C38&amp;" HS)"</f>
        <v>Lê Văn Thịnh (228 HS)</v>
      </c>
    </row>
    <row r="39" spans="1:10">
      <c r="A39" s="234">
        <v>36</v>
      </c>
      <c r="B39" s="238" t="s">
        <v>452</v>
      </c>
      <c r="C39" s="234">
        <v>65</v>
      </c>
      <c r="D39" s="234">
        <v>56</v>
      </c>
      <c r="E39" s="234"/>
      <c r="F39" s="234">
        <v>13</v>
      </c>
      <c r="G39" s="234"/>
    </row>
    <row r="40" spans="1:10">
      <c r="A40" s="234">
        <v>37</v>
      </c>
      <c r="B40" s="231" t="s">
        <v>423</v>
      </c>
      <c r="C40" s="235">
        <v>241</v>
      </c>
      <c r="D40" s="234">
        <v>49</v>
      </c>
      <c r="E40" s="236">
        <f>D40/C40</f>
        <v>0.2033195020746888</v>
      </c>
      <c r="F40" s="234">
        <v>147</v>
      </c>
      <c r="G40" s="236">
        <f>F40/C40</f>
        <v>0.60995850622406644</v>
      </c>
      <c r="J40" s="232" t="str">
        <f>B40&amp;" ("&amp;C40&amp;" HS)"</f>
        <v>Yên Phong 1 (241 HS)</v>
      </c>
    </row>
    <row r="41" spans="1:10">
      <c r="A41" s="234">
        <v>38</v>
      </c>
      <c r="B41" s="238" t="s">
        <v>430</v>
      </c>
      <c r="C41" s="234">
        <v>52</v>
      </c>
      <c r="D41" s="234">
        <v>47</v>
      </c>
      <c r="E41" s="234"/>
      <c r="F41" s="234">
        <v>17</v>
      </c>
      <c r="G41" s="234"/>
    </row>
    <row r="42" spans="1:10">
      <c r="A42" s="234">
        <v>39</v>
      </c>
      <c r="B42" s="231" t="s">
        <v>10</v>
      </c>
      <c r="C42" s="235">
        <v>194</v>
      </c>
      <c r="D42" s="234">
        <v>37</v>
      </c>
      <c r="E42" s="236">
        <f>D42/C42</f>
        <v>0.19072164948453607</v>
      </c>
      <c r="F42" s="234">
        <v>112</v>
      </c>
      <c r="G42" s="236">
        <f>F42/C42</f>
        <v>0.57731958762886593</v>
      </c>
      <c r="J42" s="232" t="str">
        <f>B42&amp;" ("&amp;C42&amp;" HS)"</f>
        <v>Trần Nhân Tông (194 HS)</v>
      </c>
    </row>
    <row r="43" spans="1:10">
      <c r="A43" s="234">
        <v>40</v>
      </c>
      <c r="B43" s="238" t="s">
        <v>454</v>
      </c>
      <c r="C43" s="234">
        <v>61</v>
      </c>
      <c r="D43" s="234">
        <v>32</v>
      </c>
      <c r="E43" s="234"/>
      <c r="F43" s="234">
        <v>33</v>
      </c>
      <c r="G43" s="234"/>
    </row>
    <row r="44" spans="1:10">
      <c r="A44" s="234">
        <v>41</v>
      </c>
      <c r="B44" s="231" t="s">
        <v>418</v>
      </c>
      <c r="C44" s="235">
        <v>153</v>
      </c>
      <c r="D44" s="234">
        <v>31</v>
      </c>
      <c r="E44" s="236">
        <f>D44/C44</f>
        <v>0.20261437908496732</v>
      </c>
      <c r="F44" s="234">
        <v>82</v>
      </c>
      <c r="G44" s="236">
        <f>F44/C44</f>
        <v>0.53594771241830064</v>
      </c>
      <c r="J44" s="232" t="str">
        <f>B44&amp;" ("&amp;C44&amp;" HS)"</f>
        <v>Thuận Thành 1 (153 HS)</v>
      </c>
    </row>
    <row r="45" spans="1:10">
      <c r="A45" s="234">
        <v>42</v>
      </c>
      <c r="B45" s="238" t="s">
        <v>396</v>
      </c>
      <c r="C45" s="234">
        <v>28</v>
      </c>
      <c r="D45" s="234">
        <v>24</v>
      </c>
      <c r="E45" s="234"/>
      <c r="F45" s="234">
        <v>13</v>
      </c>
      <c r="G45" s="234"/>
    </row>
    <row r="46" spans="1:10">
      <c r="A46" s="234">
        <v>43</v>
      </c>
      <c r="B46" s="238" t="s">
        <v>12</v>
      </c>
      <c r="C46" s="234">
        <v>40</v>
      </c>
      <c r="D46" s="234">
        <v>24</v>
      </c>
      <c r="E46" s="234"/>
      <c r="F46" s="234">
        <v>28</v>
      </c>
      <c r="G46" s="234"/>
    </row>
    <row r="47" spans="1:10">
      <c r="A47" s="234">
        <v>44</v>
      </c>
      <c r="B47" s="238" t="s">
        <v>468</v>
      </c>
      <c r="C47" s="234">
        <v>30</v>
      </c>
      <c r="D47" s="234">
        <v>23</v>
      </c>
      <c r="E47" s="234"/>
      <c r="F47" s="234">
        <v>17</v>
      </c>
      <c r="G47" s="234"/>
    </row>
    <row r="48" spans="1:10">
      <c r="A48" s="234">
        <v>45</v>
      </c>
      <c r="B48" s="231" t="s">
        <v>416</v>
      </c>
      <c r="C48" s="235">
        <v>176</v>
      </c>
      <c r="D48" s="234">
        <v>15</v>
      </c>
      <c r="E48" s="236">
        <f>D48/C48</f>
        <v>8.5227272727272721E-2</v>
      </c>
      <c r="F48" s="234">
        <v>50</v>
      </c>
      <c r="G48" s="236">
        <f>F48/C48</f>
        <v>0.28409090909090912</v>
      </c>
      <c r="J48" s="232" t="str">
        <f>B48&amp;" ("&amp;C48&amp;" HS)"</f>
        <v>Chuyên BN (176 HS)</v>
      </c>
    </row>
    <row r="49" spans="1:7">
      <c r="A49" s="234">
        <v>46</v>
      </c>
      <c r="B49" s="238" t="s">
        <v>457</v>
      </c>
      <c r="C49" s="234">
        <v>13</v>
      </c>
      <c r="D49" s="234">
        <v>12</v>
      </c>
      <c r="E49" s="234"/>
      <c r="F49" s="234">
        <v>3</v>
      </c>
      <c r="G49" s="234"/>
    </row>
    <row r="50" spans="1:7">
      <c r="A50" s="234">
        <v>47</v>
      </c>
      <c r="B50" s="238" t="s">
        <v>470</v>
      </c>
      <c r="C50" s="234">
        <v>9</v>
      </c>
      <c r="D50" s="234">
        <v>8</v>
      </c>
      <c r="E50" s="234"/>
      <c r="F50" s="234">
        <v>1</v>
      </c>
      <c r="G50" s="234"/>
    </row>
    <row r="51" spans="1:7">
      <c r="A51" s="234">
        <v>48</v>
      </c>
      <c r="B51" s="238" t="s">
        <v>460</v>
      </c>
      <c r="C51" s="234">
        <v>9</v>
      </c>
      <c r="D51" s="234">
        <v>3</v>
      </c>
      <c r="E51" s="234"/>
      <c r="F51" s="234">
        <v>7</v>
      </c>
      <c r="G51" s="234"/>
    </row>
  </sheetData>
  <autoFilter ref="A3:AX3" xr:uid="{C88DE460-DECC-4489-969F-907C5ED09F40}">
    <sortState xmlns:xlrd2="http://schemas.microsoft.com/office/spreadsheetml/2017/richdata2" ref="A5:J51">
      <sortCondition descending="1" ref="D3"/>
    </sortState>
  </autoFilter>
  <mergeCells count="6">
    <mergeCell ref="A1:G1"/>
    <mergeCell ref="D2:E2"/>
    <mergeCell ref="F2:G2"/>
    <mergeCell ref="A2:A3"/>
    <mergeCell ref="B2:B3"/>
    <mergeCell ref="C2:C3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640AB-9EEE-4B59-BB42-350D5FCEE2B4}">
  <dimension ref="A1:J51"/>
  <sheetViews>
    <sheetView topLeftCell="A34" workbookViewId="0">
      <selection activeCell="D51" sqref="D37:D51"/>
    </sheetView>
  </sheetViews>
  <sheetFormatPr defaultRowHeight="15.75"/>
  <cols>
    <col min="1" max="1" width="5" style="237" customWidth="1"/>
    <col min="2" max="2" width="27.140625" style="232" customWidth="1"/>
    <col min="3" max="7" width="6.7109375" style="237" customWidth="1"/>
    <col min="8" max="9" width="9.140625" style="232"/>
    <col min="10" max="10" width="21.5703125" style="232" customWidth="1"/>
    <col min="11" max="16384" width="9.140625" style="232"/>
  </cols>
  <sheetData>
    <row r="1" spans="1:10">
      <c r="A1" s="267" t="s">
        <v>472</v>
      </c>
      <c r="B1" s="267"/>
      <c r="C1" s="267"/>
      <c r="D1" s="267"/>
      <c r="E1" s="267"/>
      <c r="F1" s="267"/>
      <c r="G1" s="267"/>
    </row>
    <row r="2" spans="1:10">
      <c r="A2" s="270" t="s">
        <v>0</v>
      </c>
      <c r="B2" s="270" t="s">
        <v>414</v>
      </c>
      <c r="C2" s="272" t="s">
        <v>431</v>
      </c>
      <c r="D2" s="268" t="s">
        <v>432</v>
      </c>
      <c r="E2" s="269"/>
      <c r="F2" s="268" t="s">
        <v>475</v>
      </c>
      <c r="G2" s="269"/>
    </row>
    <row r="3" spans="1:10">
      <c r="A3" s="271"/>
      <c r="B3" s="271"/>
      <c r="C3" s="273"/>
      <c r="D3" s="233" t="s">
        <v>87</v>
      </c>
      <c r="E3" s="233" t="s">
        <v>14</v>
      </c>
      <c r="F3" s="233" t="s">
        <v>87</v>
      </c>
      <c r="G3" s="233" t="s">
        <v>14</v>
      </c>
    </row>
    <row r="4" spans="1:10">
      <c r="A4" s="234">
        <v>29</v>
      </c>
      <c r="B4" s="231" t="s">
        <v>460</v>
      </c>
      <c r="C4" s="235">
        <v>9</v>
      </c>
      <c r="D4" s="234">
        <v>0</v>
      </c>
      <c r="E4" s="236">
        <f>D4/C4</f>
        <v>0</v>
      </c>
      <c r="F4" s="234">
        <v>3</v>
      </c>
      <c r="G4" s="236">
        <f>F4/C4</f>
        <v>0.33333333333333331</v>
      </c>
      <c r="J4" s="232" t="str">
        <f>B4&amp;" ("&amp;C4&amp;" HS)"</f>
        <v>QT Kinh Bắc (9 HS)</v>
      </c>
    </row>
    <row r="5" spans="1:10">
      <c r="A5" s="234">
        <v>1</v>
      </c>
      <c r="B5" s="238" t="s">
        <v>416</v>
      </c>
      <c r="C5" s="234">
        <v>176</v>
      </c>
      <c r="D5" s="234">
        <v>1</v>
      </c>
      <c r="E5" s="236">
        <f>D5/C5</f>
        <v>5.681818181818182E-3</v>
      </c>
      <c r="F5" s="234">
        <v>24</v>
      </c>
      <c r="G5" s="236">
        <f>F5/C5</f>
        <v>0.13636363636363635</v>
      </c>
      <c r="J5" s="232" t="str">
        <f>B5&amp;" ("&amp;C5&amp;" HS)"</f>
        <v>Chuyên BN (176 HS)</v>
      </c>
    </row>
    <row r="6" spans="1:10">
      <c r="A6" s="234">
        <v>8</v>
      </c>
      <c r="B6" s="231" t="s">
        <v>418</v>
      </c>
      <c r="C6" s="235">
        <v>153</v>
      </c>
      <c r="D6" s="234">
        <v>2</v>
      </c>
      <c r="E6" s="236">
        <f>D6/C6</f>
        <v>1.3071895424836602E-2</v>
      </c>
      <c r="F6" s="234">
        <v>59</v>
      </c>
      <c r="G6" s="236">
        <f>F6/C6</f>
        <v>0.38562091503267976</v>
      </c>
      <c r="J6" s="232" t="str">
        <f>B6&amp;" ("&amp;C6&amp;" HS)"</f>
        <v>Thuận Thành 1 (153 HS)</v>
      </c>
    </row>
    <row r="7" spans="1:10">
      <c r="A7" s="234">
        <v>12</v>
      </c>
      <c r="B7" s="231" t="s">
        <v>429</v>
      </c>
      <c r="C7" s="235">
        <v>120</v>
      </c>
      <c r="D7" s="234">
        <v>2</v>
      </c>
      <c r="E7" s="236">
        <f>D7/C7</f>
        <v>1.6666666666666666E-2</v>
      </c>
      <c r="F7" s="234">
        <v>45</v>
      </c>
      <c r="G7" s="236">
        <f>F7/C7</f>
        <v>0.375</v>
      </c>
      <c r="J7" s="232" t="str">
        <f>B7&amp;" ("&amp;C7&amp;" HS)"</f>
        <v>Quế Võ 3 (120 HS)</v>
      </c>
    </row>
    <row r="8" spans="1:10">
      <c r="A8" s="234">
        <v>45</v>
      </c>
      <c r="B8" s="238" t="s">
        <v>470</v>
      </c>
      <c r="C8" s="234">
        <v>9</v>
      </c>
      <c r="D8" s="234">
        <v>2</v>
      </c>
      <c r="E8" s="236">
        <f>D8/C8</f>
        <v>0.22222222222222221</v>
      </c>
      <c r="F8" s="234">
        <v>6</v>
      </c>
      <c r="G8" s="236">
        <f>F8/C8</f>
        <v>0.66666666666666663</v>
      </c>
      <c r="J8" s="232" t="str">
        <f>B8&amp;" ("&amp;C8&amp;" HS)"</f>
        <v>Lý Công Uẩn (9 HS)</v>
      </c>
    </row>
    <row r="9" spans="1:10">
      <c r="A9" s="234">
        <v>4</v>
      </c>
      <c r="B9" s="231" t="s">
        <v>415</v>
      </c>
      <c r="C9" s="235">
        <v>194</v>
      </c>
      <c r="D9" s="234">
        <v>3</v>
      </c>
      <c r="E9" s="236">
        <f>D9/C9</f>
        <v>1.5463917525773196E-2</v>
      </c>
      <c r="F9" s="234">
        <v>120</v>
      </c>
      <c r="G9" s="236">
        <f>F9/C9</f>
        <v>0.61855670103092786</v>
      </c>
      <c r="J9" s="232" t="str">
        <f>B9&amp;" ("&amp;C9&amp;" HS)"</f>
        <v>Lương Tài 2 (194 HS)</v>
      </c>
    </row>
    <row r="10" spans="1:10">
      <c r="A10" s="234">
        <v>13</v>
      </c>
      <c r="B10" s="231" t="s">
        <v>425</v>
      </c>
      <c r="C10" s="235">
        <v>305</v>
      </c>
      <c r="D10" s="234">
        <v>3</v>
      </c>
      <c r="E10" s="236">
        <f>D10/C10</f>
        <v>9.8360655737704927E-3</v>
      </c>
      <c r="F10" s="234">
        <v>116</v>
      </c>
      <c r="G10" s="236">
        <f>F10/C10</f>
        <v>0.38032786885245901</v>
      </c>
      <c r="J10" s="232" t="str">
        <f>B10&amp;" ("&amp;C10&amp;" HS)"</f>
        <v>Quế Võ 1 (305 HS)</v>
      </c>
    </row>
    <row r="11" spans="1:10">
      <c r="A11" s="234">
        <v>22</v>
      </c>
      <c r="B11" s="231" t="s">
        <v>405</v>
      </c>
      <c r="C11" s="235">
        <v>276</v>
      </c>
      <c r="D11" s="234">
        <v>3</v>
      </c>
      <c r="E11" s="236">
        <f>D11/C11</f>
        <v>1.0869565217391304E-2</v>
      </c>
      <c r="F11" s="234">
        <v>169</v>
      </c>
      <c r="G11" s="236">
        <f>F11/C11</f>
        <v>0.6123188405797102</v>
      </c>
      <c r="J11" s="232" t="str">
        <f>B11&amp;" ("&amp;C11&amp;" HS)"</f>
        <v>Hoàng Quốc Việt (276 HS)</v>
      </c>
    </row>
    <row r="12" spans="1:10">
      <c r="A12" s="234">
        <v>23</v>
      </c>
      <c r="B12" s="231" t="s">
        <v>406</v>
      </c>
      <c r="C12" s="235">
        <v>206</v>
      </c>
      <c r="D12" s="234">
        <v>3</v>
      </c>
      <c r="E12" s="236">
        <f>D12/C12</f>
        <v>1.4563106796116505E-2</v>
      </c>
      <c r="F12" s="234">
        <v>55</v>
      </c>
      <c r="G12" s="236">
        <f>F12/C12</f>
        <v>0.26699029126213591</v>
      </c>
      <c r="J12" s="232" t="str">
        <f>B12&amp;" ("&amp;C12&amp;" HS)"</f>
        <v>Hàm Long (206 HS)</v>
      </c>
    </row>
    <row r="13" spans="1:10">
      <c r="A13" s="234">
        <v>5</v>
      </c>
      <c r="B13" s="231" t="s">
        <v>420</v>
      </c>
      <c r="C13" s="235">
        <v>300</v>
      </c>
      <c r="D13" s="234">
        <v>4</v>
      </c>
      <c r="E13" s="236">
        <f>D13/C13</f>
        <v>1.3333333333333334E-2</v>
      </c>
      <c r="F13" s="234">
        <v>83</v>
      </c>
      <c r="G13" s="236">
        <f>F13/C13</f>
        <v>0.27666666666666667</v>
      </c>
      <c r="J13" s="232" t="str">
        <f>B13&amp;" ("&amp;C13&amp;" HS)"</f>
        <v>Quế Võ 2 (300 HS)</v>
      </c>
    </row>
    <row r="14" spans="1:10">
      <c r="A14" s="234">
        <v>6</v>
      </c>
      <c r="B14" s="231" t="s">
        <v>424</v>
      </c>
      <c r="C14" s="235">
        <v>296</v>
      </c>
      <c r="D14" s="234">
        <v>4</v>
      </c>
      <c r="E14" s="236">
        <f>D14/C14</f>
        <v>1.3513513513513514E-2</v>
      </c>
      <c r="F14" s="234">
        <v>164</v>
      </c>
      <c r="G14" s="236">
        <f>F14/C14</f>
        <v>0.55405405405405406</v>
      </c>
      <c r="J14" s="232" t="str">
        <f>B14&amp;" ("&amp;C14&amp;" HS)"</f>
        <v>Tiên Du 1 (296 HS)</v>
      </c>
    </row>
    <row r="15" spans="1:10">
      <c r="A15" s="234">
        <v>3</v>
      </c>
      <c r="B15" s="238" t="s">
        <v>402</v>
      </c>
      <c r="C15" s="234">
        <v>278</v>
      </c>
      <c r="D15" s="234">
        <v>5</v>
      </c>
      <c r="E15" s="236">
        <f>D15/C15</f>
        <v>1.7985611510791366E-2</v>
      </c>
      <c r="F15" s="234">
        <v>41</v>
      </c>
      <c r="G15" s="236">
        <f>F15/C15</f>
        <v>0.14748201438848921</v>
      </c>
      <c r="J15" s="232" t="str">
        <f>B15&amp;" ("&amp;C15&amp;" HS)"</f>
        <v>Hàn Thuyên (278 HS)</v>
      </c>
    </row>
    <row r="16" spans="1:10">
      <c r="A16" s="234">
        <v>16</v>
      </c>
      <c r="B16" s="231" t="s">
        <v>426</v>
      </c>
      <c r="C16" s="235">
        <v>246</v>
      </c>
      <c r="D16" s="234">
        <v>5</v>
      </c>
      <c r="E16" s="236">
        <f>D16/C16</f>
        <v>2.032520325203252E-2</v>
      </c>
      <c r="F16" s="234">
        <v>131</v>
      </c>
      <c r="G16" s="236">
        <f>F16/C16</f>
        <v>0.53252032520325199</v>
      </c>
      <c r="J16" s="232" t="str">
        <f>B16&amp;" ("&amp;C16&amp;" HS)"</f>
        <v>Thuận Thành 3 (246 HS)</v>
      </c>
    </row>
    <row r="17" spans="1:10">
      <c r="A17" s="234">
        <v>24</v>
      </c>
      <c r="B17" s="231" t="s">
        <v>410</v>
      </c>
      <c r="C17" s="235">
        <v>260</v>
      </c>
      <c r="D17" s="234">
        <v>5</v>
      </c>
      <c r="E17" s="236">
        <f>D17/C17</f>
        <v>1.9230769230769232E-2</v>
      </c>
      <c r="F17" s="234">
        <v>175</v>
      </c>
      <c r="G17" s="236">
        <f>F17/C17</f>
        <v>0.67307692307692313</v>
      </c>
      <c r="J17" s="232" t="str">
        <f>B17&amp;" ("&amp;C17&amp;" HS)"</f>
        <v>Lý Thường Kiệt (260 HS)</v>
      </c>
    </row>
    <row r="18" spans="1:10">
      <c r="A18" s="234">
        <v>35</v>
      </c>
      <c r="B18" s="238" t="s">
        <v>462</v>
      </c>
      <c r="C18" s="234">
        <v>117</v>
      </c>
      <c r="D18" s="234">
        <v>5</v>
      </c>
      <c r="E18" s="236">
        <f>D18/C18</f>
        <v>4.2735042735042736E-2</v>
      </c>
      <c r="F18" s="234">
        <v>96</v>
      </c>
      <c r="G18" s="236">
        <f>F18/C18</f>
        <v>0.82051282051282048</v>
      </c>
      <c r="J18" s="232" t="str">
        <f>B18&amp;" ("&amp;C18&amp;" HS)"</f>
        <v>Lương Tài 3 (117 HS)</v>
      </c>
    </row>
    <row r="19" spans="1:10">
      <c r="A19" s="234">
        <v>39</v>
      </c>
      <c r="B19" s="238" t="s">
        <v>12</v>
      </c>
      <c r="C19" s="234">
        <v>40</v>
      </c>
      <c r="D19" s="234">
        <v>5</v>
      </c>
      <c r="E19" s="236">
        <f>D19/C19</f>
        <v>0.125</v>
      </c>
      <c r="F19" s="234">
        <v>29</v>
      </c>
      <c r="G19" s="236">
        <f>F19/C19</f>
        <v>0.72499999999999998</v>
      </c>
      <c r="J19" s="232" t="str">
        <f>B19&amp;" ("&amp;C19&amp;" HS)"</f>
        <v>Lương Thế Vinh (40 HS)</v>
      </c>
    </row>
    <row r="20" spans="1:10">
      <c r="A20" s="234">
        <v>30</v>
      </c>
      <c r="B20" s="238" t="s">
        <v>396</v>
      </c>
      <c r="C20" s="234">
        <v>28</v>
      </c>
      <c r="D20" s="234">
        <v>6</v>
      </c>
      <c r="E20" s="236">
        <f>D20/C20</f>
        <v>0.21428571428571427</v>
      </c>
      <c r="F20" s="234">
        <v>20</v>
      </c>
      <c r="G20" s="236">
        <f>F20/C20</f>
        <v>0.7142857142857143</v>
      </c>
      <c r="J20" s="232" t="str">
        <f>B20&amp;" ("&amp;C20&amp;" HS)"</f>
        <v>Đào Duy Từ (28 HS)</v>
      </c>
    </row>
    <row r="21" spans="1:10">
      <c r="A21" s="234">
        <v>48</v>
      </c>
      <c r="B21" s="238" t="s">
        <v>457</v>
      </c>
      <c r="C21" s="234">
        <v>13</v>
      </c>
      <c r="D21" s="234">
        <v>6</v>
      </c>
      <c r="E21" s="236">
        <f>D21/C21</f>
        <v>0.46153846153846156</v>
      </c>
      <c r="F21" s="234">
        <v>7</v>
      </c>
      <c r="G21" s="236">
        <f>F21/C21</f>
        <v>0.53846153846153844</v>
      </c>
      <c r="J21" s="232" t="str">
        <f>B21&amp;" ("&amp;C21&amp;" HS)"</f>
        <v>Chu Văn An (13 HS)</v>
      </c>
    </row>
    <row r="22" spans="1:10">
      <c r="A22" s="234">
        <v>7</v>
      </c>
      <c r="B22" s="231" t="s">
        <v>407</v>
      </c>
      <c r="C22" s="235">
        <v>323</v>
      </c>
      <c r="D22" s="234">
        <v>7</v>
      </c>
      <c r="E22" s="236">
        <f>D22/C22</f>
        <v>2.1671826625386997E-2</v>
      </c>
      <c r="F22" s="234">
        <v>162</v>
      </c>
      <c r="G22" s="236">
        <f>F22/C22</f>
        <v>0.50154798761609909</v>
      </c>
      <c r="J22" s="232" t="str">
        <f>B22&amp;" ("&amp;C22&amp;" HS)"</f>
        <v>Lương Tài (323 HS)</v>
      </c>
    </row>
    <row r="23" spans="1:10">
      <c r="A23" s="234">
        <v>9</v>
      </c>
      <c r="B23" s="231" t="s">
        <v>403</v>
      </c>
      <c r="C23" s="235">
        <v>228</v>
      </c>
      <c r="D23" s="234">
        <v>7</v>
      </c>
      <c r="E23" s="236">
        <f>D23/C23</f>
        <v>3.0701754385964911E-2</v>
      </c>
      <c r="F23" s="234">
        <v>123</v>
      </c>
      <c r="G23" s="236">
        <f>F23/C23</f>
        <v>0.53947368421052633</v>
      </c>
      <c r="J23" s="232" t="str">
        <f>B23&amp;" ("&amp;C23&amp;" HS)"</f>
        <v>Lê Văn Thịnh (228 HS)</v>
      </c>
    </row>
    <row r="24" spans="1:10">
      <c r="A24" s="234">
        <v>21</v>
      </c>
      <c r="B24" s="238" t="s">
        <v>6</v>
      </c>
      <c r="C24" s="234">
        <v>359</v>
      </c>
      <c r="D24" s="234">
        <v>7</v>
      </c>
      <c r="E24" s="236">
        <f>D24/C24</f>
        <v>1.9498607242339833E-2</v>
      </c>
      <c r="F24" s="234">
        <v>152</v>
      </c>
      <c r="G24" s="236">
        <f>F24/C24</f>
        <v>0.42339832869080779</v>
      </c>
      <c r="J24" s="232" t="str">
        <f>B24&amp;" ("&amp;C24&amp;" HS)"</f>
        <v>Lý Nhân Tông (359 HS)</v>
      </c>
    </row>
    <row r="25" spans="1:10">
      <c r="A25" s="234">
        <v>14</v>
      </c>
      <c r="B25" s="231" t="s">
        <v>423</v>
      </c>
      <c r="C25" s="235">
        <v>241</v>
      </c>
      <c r="D25" s="234">
        <v>8</v>
      </c>
      <c r="E25" s="236">
        <f>D25/C25</f>
        <v>3.3195020746887967E-2</v>
      </c>
      <c r="F25" s="234">
        <v>97</v>
      </c>
      <c r="G25" s="236">
        <f>F25/C25</f>
        <v>0.40248962655601661</v>
      </c>
      <c r="J25" s="232" t="str">
        <f>B25&amp;" ("&amp;C25&amp;" HS)"</f>
        <v>Yên Phong 1 (241 HS)</v>
      </c>
    </row>
    <row r="26" spans="1:10">
      <c r="A26" s="234">
        <v>47</v>
      </c>
      <c r="B26" s="238" t="s">
        <v>430</v>
      </c>
      <c r="C26" s="234">
        <v>52</v>
      </c>
      <c r="D26" s="234">
        <v>8</v>
      </c>
      <c r="E26" s="236">
        <f>D26/C26</f>
        <v>0.15384615384615385</v>
      </c>
      <c r="F26" s="234">
        <v>41</v>
      </c>
      <c r="G26" s="236">
        <f>F26/C26</f>
        <v>0.78846153846153844</v>
      </c>
      <c r="J26" s="232" t="str">
        <f>B26&amp;" ("&amp;C26&amp;" HS)"</f>
        <v>IVS (52 HS)</v>
      </c>
    </row>
    <row r="27" spans="1:10">
      <c r="A27" s="234">
        <v>31</v>
      </c>
      <c r="B27" s="238" t="s">
        <v>454</v>
      </c>
      <c r="C27" s="234">
        <v>61</v>
      </c>
      <c r="D27" s="234">
        <v>9</v>
      </c>
      <c r="E27" s="236">
        <f>D27/C27</f>
        <v>0.14754098360655737</v>
      </c>
      <c r="F27" s="234">
        <v>30</v>
      </c>
      <c r="G27" s="236">
        <f>F27/C27</f>
        <v>0.49180327868852458</v>
      </c>
      <c r="J27" s="232" t="str">
        <f>B27&amp;" ("&amp;C27&amp;" HS)"</f>
        <v>CĐ Thủy sản (61 HS)</v>
      </c>
    </row>
    <row r="28" spans="1:10">
      <c r="A28" s="234">
        <v>43</v>
      </c>
      <c r="B28" s="238" t="s">
        <v>468</v>
      </c>
      <c r="C28" s="234">
        <v>30</v>
      </c>
      <c r="D28" s="234">
        <v>9</v>
      </c>
      <c r="E28" s="236">
        <f>D28/C28</f>
        <v>0.3</v>
      </c>
      <c r="F28" s="234">
        <v>17</v>
      </c>
      <c r="G28" s="236">
        <f>F28/C28</f>
        <v>0.56666666666666665</v>
      </c>
      <c r="J28" s="232" t="str">
        <f>B28&amp;" ("&amp;C28&amp;" HS)"</f>
        <v>Olympic (30 HS)</v>
      </c>
    </row>
    <row r="29" spans="1:10">
      <c r="A29" s="234">
        <v>19</v>
      </c>
      <c r="B29" s="231" t="s">
        <v>428</v>
      </c>
      <c r="C29" s="235">
        <v>444</v>
      </c>
      <c r="D29" s="234">
        <v>10</v>
      </c>
      <c r="E29" s="236">
        <f>D29/C29</f>
        <v>2.2522522522522521E-2</v>
      </c>
      <c r="F29" s="234">
        <v>227</v>
      </c>
      <c r="G29" s="236">
        <f>F29/C29</f>
        <v>0.51126126126126126</v>
      </c>
      <c r="J29" s="232" t="str">
        <f>B29&amp;" ("&amp;C29&amp;" HS)"</f>
        <v>Yên Phong 2 (444 HS)</v>
      </c>
    </row>
    <row r="30" spans="1:10">
      <c r="A30" s="234">
        <v>10</v>
      </c>
      <c r="B30" s="231" t="s">
        <v>417</v>
      </c>
      <c r="C30" s="235">
        <v>247</v>
      </c>
      <c r="D30" s="234">
        <v>11</v>
      </c>
      <c r="E30" s="236">
        <f>D30/C30</f>
        <v>4.4534412955465584E-2</v>
      </c>
      <c r="F30" s="234">
        <v>138</v>
      </c>
      <c r="G30" s="236">
        <f>F30/C30</f>
        <v>0.5587044534412956</v>
      </c>
      <c r="J30" s="232" t="str">
        <f>B30&amp;" ("&amp;C30&amp;" HS)"</f>
        <v>Gia Bình 1 (247 HS)</v>
      </c>
    </row>
    <row r="31" spans="1:10">
      <c r="A31" s="234">
        <v>28</v>
      </c>
      <c r="B31" s="231" t="s">
        <v>459</v>
      </c>
      <c r="C31" s="235">
        <v>309</v>
      </c>
      <c r="D31" s="234">
        <v>12</v>
      </c>
      <c r="E31" s="236">
        <f>D31/C31</f>
        <v>3.8834951456310676E-2</v>
      </c>
      <c r="F31" s="234">
        <v>194</v>
      </c>
      <c r="G31" s="236">
        <f>F31/C31</f>
        <v>0.62783171521035597</v>
      </c>
      <c r="J31" s="232" t="str">
        <f>B31&amp;" ("&amp;C31&amp;" HS)"</f>
        <v>GDNN-GDTX Yên Phong (309 HS)</v>
      </c>
    </row>
    <row r="32" spans="1:10">
      <c r="A32" s="234">
        <v>18</v>
      </c>
      <c r="B32" s="231" t="s">
        <v>409</v>
      </c>
      <c r="C32" s="235">
        <v>224</v>
      </c>
      <c r="D32" s="234">
        <v>13</v>
      </c>
      <c r="E32" s="236">
        <f>D32/C32</f>
        <v>5.8035714285714288E-2</v>
      </c>
      <c r="F32" s="234">
        <v>128</v>
      </c>
      <c r="G32" s="236">
        <f>F32/C32</f>
        <v>0.5714285714285714</v>
      </c>
      <c r="J32" s="232" t="str">
        <f>B32&amp;" ("&amp;C32&amp;" HS)"</f>
        <v>Nguyễn Đăng Đạo (224 HS)</v>
      </c>
    </row>
    <row r="33" spans="1:10">
      <c r="A33" s="234">
        <v>17</v>
      </c>
      <c r="B33" s="231" t="s">
        <v>401</v>
      </c>
      <c r="C33" s="235">
        <v>209</v>
      </c>
      <c r="D33" s="234">
        <v>14</v>
      </c>
      <c r="E33" s="236">
        <f>D33/C33</f>
        <v>6.6985645933014357E-2</v>
      </c>
      <c r="F33" s="234">
        <v>116</v>
      </c>
      <c r="G33" s="236">
        <f>F33/C33</f>
        <v>0.55502392344497609</v>
      </c>
      <c r="J33" s="232" t="str">
        <f>B33&amp;" ("&amp;C33&amp;" HS)"</f>
        <v>Ngô Gia Tự (209 HS)</v>
      </c>
    </row>
    <row r="34" spans="1:10">
      <c r="A34" s="234">
        <v>26</v>
      </c>
      <c r="B34" s="231" t="s">
        <v>10</v>
      </c>
      <c r="C34" s="235">
        <v>194</v>
      </c>
      <c r="D34" s="234">
        <v>14</v>
      </c>
      <c r="E34" s="236">
        <f>D34/C34</f>
        <v>7.2164948453608241E-2</v>
      </c>
      <c r="F34" s="234">
        <v>120</v>
      </c>
      <c r="G34" s="236">
        <f>F34/C34</f>
        <v>0.61855670103092786</v>
      </c>
      <c r="J34" s="232" t="str">
        <f>B34&amp;" ("&amp;C34&amp;" HS)"</f>
        <v>Trần Nhân Tông (194 HS)</v>
      </c>
    </row>
    <row r="35" spans="1:10">
      <c r="A35" s="234">
        <v>25</v>
      </c>
      <c r="B35" s="231" t="s">
        <v>8</v>
      </c>
      <c r="C35" s="235">
        <v>140</v>
      </c>
      <c r="D35" s="234">
        <v>16</v>
      </c>
      <c r="E35" s="236">
        <f>D35/C35</f>
        <v>0.11428571428571428</v>
      </c>
      <c r="F35" s="234">
        <v>102</v>
      </c>
      <c r="G35" s="236">
        <f>F35/C35</f>
        <v>0.72857142857142854</v>
      </c>
      <c r="J35" s="232" t="str">
        <f>B35&amp;" ("&amp;C35&amp;" HS)"</f>
        <v>Trần Hưng Đạo (140 HS)</v>
      </c>
    </row>
    <row r="36" spans="1:10">
      <c r="A36" s="234">
        <v>2</v>
      </c>
      <c r="B36" s="238" t="s">
        <v>404</v>
      </c>
      <c r="C36" s="234">
        <v>238</v>
      </c>
      <c r="D36" s="234">
        <v>17</v>
      </c>
      <c r="E36" s="236">
        <f>D36/C36</f>
        <v>7.1428571428571425E-2</v>
      </c>
      <c r="F36" s="234">
        <v>101</v>
      </c>
      <c r="G36" s="236">
        <f>F36/C36</f>
        <v>0.42436974789915966</v>
      </c>
      <c r="J36" s="232" t="str">
        <f>B36&amp;" ("&amp;C36&amp;" HS)"</f>
        <v>Lý Thái Tổ (238 HS)</v>
      </c>
    </row>
    <row r="37" spans="1:10">
      <c r="A37" s="234">
        <v>20</v>
      </c>
      <c r="B37" s="231" t="s">
        <v>427</v>
      </c>
      <c r="C37" s="235">
        <v>311</v>
      </c>
      <c r="D37" s="234">
        <v>23</v>
      </c>
      <c r="E37" s="236">
        <f>D37/C37</f>
        <v>7.3954983922829579E-2</v>
      </c>
      <c r="F37" s="234">
        <v>191</v>
      </c>
      <c r="G37" s="236">
        <f>F37/C37</f>
        <v>0.61414790996784563</v>
      </c>
      <c r="J37" s="232" t="str">
        <f>B37&amp;" ("&amp;C37&amp;" HS)"</f>
        <v>Thuận Thành 2 (311 HS)</v>
      </c>
    </row>
    <row r="38" spans="1:10">
      <c r="A38" s="234">
        <v>37</v>
      </c>
      <c r="B38" s="238" t="s">
        <v>464</v>
      </c>
      <c r="C38" s="234">
        <v>366</v>
      </c>
      <c r="D38" s="234">
        <v>23</v>
      </c>
      <c r="E38" s="236">
        <f>D38/C38</f>
        <v>6.2841530054644809E-2</v>
      </c>
      <c r="F38" s="234">
        <v>262</v>
      </c>
      <c r="G38" s="236">
        <f>F38/C38</f>
        <v>0.71584699453551914</v>
      </c>
      <c r="J38" s="232" t="str">
        <f>B38&amp;" ("&amp;C38&amp;" HS)"</f>
        <v>GDNN-GDTX Gia Bình (366 HS)</v>
      </c>
    </row>
    <row r="39" spans="1:10">
      <c r="A39" s="234">
        <v>15</v>
      </c>
      <c r="B39" s="231" t="s">
        <v>408</v>
      </c>
      <c r="C39" s="235">
        <v>358</v>
      </c>
      <c r="D39" s="234">
        <v>28</v>
      </c>
      <c r="E39" s="236">
        <f>D39/C39</f>
        <v>7.8212290502793297E-2</v>
      </c>
      <c r="F39" s="234">
        <v>197</v>
      </c>
      <c r="G39" s="236">
        <f>F39/C39</f>
        <v>0.55027932960893855</v>
      </c>
      <c r="J39" s="232" t="str">
        <f>B39&amp;" ("&amp;C39&amp;" HS)"</f>
        <v>Nguyễn Văn Cừ (358 HS)</v>
      </c>
    </row>
    <row r="40" spans="1:10">
      <c r="A40" s="234">
        <v>36</v>
      </c>
      <c r="B40" s="238" t="s">
        <v>463</v>
      </c>
      <c r="C40" s="234">
        <v>148</v>
      </c>
      <c r="D40" s="234">
        <v>29</v>
      </c>
      <c r="E40" s="236">
        <f>D40/C40</f>
        <v>0.19594594594594594</v>
      </c>
      <c r="F40" s="234">
        <v>105</v>
      </c>
      <c r="G40" s="236">
        <f>F40/C40</f>
        <v>0.70945945945945943</v>
      </c>
      <c r="J40" s="232" t="str">
        <f>B40&amp;" ("&amp;C40&amp;" HS)"</f>
        <v>GDNN-GDTX Tiên Du (148 HS)</v>
      </c>
    </row>
    <row r="41" spans="1:10">
      <c r="A41" s="234">
        <v>46</v>
      </c>
      <c r="B41" s="238" t="s">
        <v>471</v>
      </c>
      <c r="C41" s="234">
        <v>75</v>
      </c>
      <c r="D41" s="234">
        <v>35</v>
      </c>
      <c r="E41" s="236">
        <f>D41/C41</f>
        <v>0.46666666666666667</v>
      </c>
      <c r="F41" s="234">
        <v>39</v>
      </c>
      <c r="G41" s="236">
        <f>F41/C41</f>
        <v>0.52</v>
      </c>
      <c r="J41" s="232" t="str">
        <f>B41&amp;" ("&amp;C41&amp;" HS)"</f>
        <v>GDNN-GDTX Bắc Ninh (75 HS)</v>
      </c>
    </row>
    <row r="42" spans="1:10">
      <c r="A42" s="234">
        <v>42</v>
      </c>
      <c r="B42" s="238" t="s">
        <v>467</v>
      </c>
      <c r="C42" s="234">
        <v>109</v>
      </c>
      <c r="D42" s="234">
        <v>37</v>
      </c>
      <c r="E42" s="236">
        <f>D42/C42</f>
        <v>0.33944954128440369</v>
      </c>
      <c r="F42" s="234">
        <v>68</v>
      </c>
      <c r="G42" s="236">
        <f>F42/C42</f>
        <v>0.62385321100917435</v>
      </c>
      <c r="J42" s="232" t="str">
        <f>B42&amp;" ("&amp;C42&amp;" HS)"</f>
        <v>Kinh Bắc (109 HS)</v>
      </c>
    </row>
    <row r="43" spans="1:10">
      <c r="A43" s="234">
        <v>38</v>
      </c>
      <c r="B43" s="238" t="s">
        <v>465</v>
      </c>
      <c r="C43" s="234">
        <v>179</v>
      </c>
      <c r="D43" s="234">
        <v>42</v>
      </c>
      <c r="E43" s="236">
        <f>D43/C43</f>
        <v>0.23463687150837989</v>
      </c>
      <c r="F43" s="234">
        <v>132</v>
      </c>
      <c r="G43" s="236">
        <f>F43/C43</f>
        <v>0.73743016759776536</v>
      </c>
      <c r="J43" s="232" t="str">
        <f>B43&amp;" ("&amp;C43&amp;" HS)"</f>
        <v>GDNN-GDTX Từ Sơn (179 HS)</v>
      </c>
    </row>
    <row r="44" spans="1:10">
      <c r="A44" s="234">
        <v>11</v>
      </c>
      <c r="B44" s="231" t="s">
        <v>7</v>
      </c>
      <c r="C44" s="235">
        <v>515</v>
      </c>
      <c r="D44" s="234">
        <v>45</v>
      </c>
      <c r="E44" s="236">
        <f>D44/C44</f>
        <v>8.7378640776699032E-2</v>
      </c>
      <c r="F44" s="234">
        <v>293</v>
      </c>
      <c r="G44" s="236">
        <f>F44/C44</f>
        <v>0.56893203883495147</v>
      </c>
      <c r="J44" s="232" t="str">
        <f>B44&amp;" ("&amp;C44&amp;" HS)"</f>
        <v>Nguyễn Du (515 HS)</v>
      </c>
    </row>
    <row r="45" spans="1:10">
      <c r="A45" s="234">
        <v>34</v>
      </c>
      <c r="B45" s="238" t="s">
        <v>412</v>
      </c>
      <c r="C45" s="234">
        <v>335</v>
      </c>
      <c r="D45" s="234">
        <v>50</v>
      </c>
      <c r="E45" s="236">
        <f>D45/C45</f>
        <v>0.14925373134328357</v>
      </c>
      <c r="F45" s="234">
        <v>250</v>
      </c>
      <c r="G45" s="236">
        <f>F45/C45</f>
        <v>0.74626865671641796</v>
      </c>
      <c r="J45" s="232" t="str">
        <f>B45&amp;" ("&amp;C45&amp;" HS)"</f>
        <v>Phố Mới (335 HS)</v>
      </c>
    </row>
    <row r="46" spans="1:10">
      <c r="A46" s="234">
        <v>40</v>
      </c>
      <c r="B46" s="238" t="s">
        <v>452</v>
      </c>
      <c r="C46" s="234">
        <v>65</v>
      </c>
      <c r="D46" s="234">
        <v>51</v>
      </c>
      <c r="E46" s="236">
        <f>D46/C46</f>
        <v>0.7846153846153846</v>
      </c>
      <c r="F46" s="234">
        <v>10</v>
      </c>
      <c r="G46" s="236">
        <f>F46/C46</f>
        <v>0.15384615384615385</v>
      </c>
      <c r="J46" s="232" t="str">
        <f>B46&amp;" ("&amp;C46&amp;" HS)"</f>
        <v>CĐ Hưng Yên (65 HS)</v>
      </c>
    </row>
    <row r="47" spans="1:10">
      <c r="A47" s="234">
        <v>27</v>
      </c>
      <c r="B47" s="231" t="s">
        <v>411</v>
      </c>
      <c r="C47" s="235">
        <v>449</v>
      </c>
      <c r="D47" s="234">
        <v>54</v>
      </c>
      <c r="E47" s="236">
        <f>D47/C47</f>
        <v>0.12026726057906459</v>
      </c>
      <c r="F47" s="234">
        <v>340</v>
      </c>
      <c r="G47" s="236">
        <f>F47/C47</f>
        <v>0.75723830734966591</v>
      </c>
      <c r="J47" s="232" t="str">
        <f>B47&amp;" ("&amp;C47&amp;" HS)"</f>
        <v>Từ Sơn (449 HS)</v>
      </c>
    </row>
    <row r="48" spans="1:10">
      <c r="A48" s="234">
        <v>41</v>
      </c>
      <c r="B48" s="238" t="s">
        <v>466</v>
      </c>
      <c r="C48" s="234">
        <v>113</v>
      </c>
      <c r="D48" s="234">
        <v>58</v>
      </c>
      <c r="E48" s="236">
        <f>D48/C48</f>
        <v>0.51327433628318586</v>
      </c>
      <c r="F48" s="234">
        <v>52</v>
      </c>
      <c r="G48" s="236">
        <f>F48/C48</f>
        <v>0.46017699115044247</v>
      </c>
      <c r="J48" s="232" t="str">
        <f>B48&amp;" ("&amp;C48&amp;" HS)"</f>
        <v>GDNN-GDTX Lương Tài (113 HS)</v>
      </c>
    </row>
    <row r="49" spans="1:10">
      <c r="A49" s="234">
        <v>32</v>
      </c>
      <c r="B49" s="238" t="s">
        <v>11</v>
      </c>
      <c r="C49" s="234">
        <v>278</v>
      </c>
      <c r="D49" s="234">
        <v>99</v>
      </c>
      <c r="E49" s="236">
        <f>D49/C49</f>
        <v>0.35611510791366907</v>
      </c>
      <c r="F49" s="234">
        <v>168</v>
      </c>
      <c r="G49" s="236">
        <f>F49/C49</f>
        <v>0.60431654676258995</v>
      </c>
      <c r="J49" s="232" t="str">
        <f>B49&amp;" ("&amp;C49&amp;" HS)"</f>
        <v>Nguyễn Trãi (278 HS)</v>
      </c>
    </row>
    <row r="50" spans="1:10">
      <c r="A50" s="234">
        <v>33</v>
      </c>
      <c r="B50" s="238" t="s">
        <v>461</v>
      </c>
      <c r="C50" s="234">
        <v>434</v>
      </c>
      <c r="D50" s="234">
        <v>100</v>
      </c>
      <c r="E50" s="236">
        <f>D50/C50</f>
        <v>0.2304147465437788</v>
      </c>
      <c r="F50" s="234">
        <v>285</v>
      </c>
      <c r="G50" s="236">
        <f>F50/C50</f>
        <v>0.65668202764976957</v>
      </c>
      <c r="J50" s="232" t="str">
        <f>B50&amp;" ("&amp;C50&amp;" HS)"</f>
        <v>GDTX Thuận Thành (434 HS)</v>
      </c>
    </row>
    <row r="51" spans="1:10">
      <c r="A51" s="234">
        <v>44</v>
      </c>
      <c r="B51" s="238" t="s">
        <v>469</v>
      </c>
      <c r="C51" s="234">
        <v>312</v>
      </c>
      <c r="D51" s="234">
        <v>135</v>
      </c>
      <c r="E51" s="236">
        <f>D51/C51</f>
        <v>0.43269230769230771</v>
      </c>
      <c r="F51" s="234">
        <v>173</v>
      </c>
      <c r="G51" s="236">
        <f>F51/C51</f>
        <v>0.55448717948717952</v>
      </c>
      <c r="J51" s="232" t="str">
        <f>B51&amp;" ("&amp;C51&amp;" HS)"</f>
        <v>GDTX Bắc Ninh (312 HS)</v>
      </c>
    </row>
  </sheetData>
  <autoFilter ref="A3:AX3" xr:uid="{C88DE460-DECC-4489-969F-907C5ED09F40}">
    <sortState xmlns:xlrd2="http://schemas.microsoft.com/office/spreadsheetml/2017/richdata2" ref="A5:J51">
      <sortCondition ref="D3"/>
    </sortState>
  </autoFilter>
  <mergeCells count="6">
    <mergeCell ref="A1:G1"/>
    <mergeCell ref="A2:A3"/>
    <mergeCell ref="B2:B3"/>
    <mergeCell ref="C2:C3"/>
    <mergeCell ref="D2:E2"/>
    <mergeCell ref="F2:G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199A9-1F60-497D-A8B4-4A41D37763B0}">
  <dimension ref="A1:J41"/>
  <sheetViews>
    <sheetView tabSelected="1" topLeftCell="A19" workbookViewId="0">
      <selection activeCell="S29" sqref="S29"/>
    </sheetView>
  </sheetViews>
  <sheetFormatPr defaultRowHeight="15.75"/>
  <cols>
    <col min="1" max="1" width="5" style="237" customWidth="1"/>
    <col min="2" max="2" width="27.140625" style="232" customWidth="1"/>
    <col min="3" max="7" width="6.7109375" style="237" customWidth="1"/>
    <col min="8" max="9" width="9.140625" style="232"/>
    <col min="10" max="10" width="21.28515625" style="232" customWidth="1"/>
    <col min="11" max="16384" width="9.140625" style="232"/>
  </cols>
  <sheetData>
    <row r="1" spans="1:10">
      <c r="A1" s="267" t="s">
        <v>473</v>
      </c>
      <c r="B1" s="267"/>
      <c r="C1" s="267"/>
      <c r="D1" s="267"/>
      <c r="E1" s="267"/>
      <c r="F1" s="267"/>
      <c r="G1" s="267"/>
    </row>
    <row r="2" spans="1:10">
      <c r="A2" s="270" t="s">
        <v>0</v>
      </c>
      <c r="B2" s="270" t="s">
        <v>414</v>
      </c>
      <c r="C2" s="272" t="s">
        <v>431</v>
      </c>
      <c r="D2" s="268" t="s">
        <v>432</v>
      </c>
      <c r="E2" s="269"/>
      <c r="F2" s="268" t="s">
        <v>474</v>
      </c>
      <c r="G2" s="269"/>
    </row>
    <row r="3" spans="1:10">
      <c r="A3" s="271"/>
      <c r="B3" s="271"/>
      <c r="C3" s="273"/>
      <c r="D3" s="233" t="s">
        <v>87</v>
      </c>
      <c r="E3" s="233" t="s">
        <v>14</v>
      </c>
      <c r="F3" s="233" t="s">
        <v>87</v>
      </c>
      <c r="G3" s="233" t="s">
        <v>14</v>
      </c>
    </row>
    <row r="4" spans="1:10">
      <c r="A4" s="234">
        <v>29</v>
      </c>
      <c r="B4" s="231" t="s">
        <v>460</v>
      </c>
      <c r="C4" s="235">
        <v>9</v>
      </c>
      <c r="D4" s="234">
        <v>0</v>
      </c>
      <c r="E4" s="236">
        <f>D4/C4</f>
        <v>0</v>
      </c>
      <c r="F4" s="234">
        <v>9</v>
      </c>
      <c r="G4" s="236">
        <f>F4/C4</f>
        <v>1</v>
      </c>
      <c r="H4" s="237"/>
      <c r="I4" s="237"/>
      <c r="J4" s="232" t="str">
        <f>B4&amp;" ("&amp;C4&amp;" HS)"</f>
        <v>QT Kinh Bắc (9 HS)</v>
      </c>
    </row>
    <row r="5" spans="1:10">
      <c r="A5" s="234">
        <v>9</v>
      </c>
      <c r="B5" s="231" t="s">
        <v>403</v>
      </c>
      <c r="C5" s="235">
        <v>228</v>
      </c>
      <c r="D5" s="234">
        <v>4</v>
      </c>
      <c r="E5" s="236">
        <f>D5/C5</f>
        <v>1.7543859649122806E-2</v>
      </c>
      <c r="F5" s="234">
        <v>118</v>
      </c>
      <c r="G5" s="236">
        <f>F5/C5</f>
        <v>0.51754385964912286</v>
      </c>
      <c r="J5" s="232" t="str">
        <f>B5&amp;" ("&amp;C5&amp;" HS)"</f>
        <v>Lê Văn Thịnh (228 HS)</v>
      </c>
    </row>
    <row r="6" spans="1:10">
      <c r="A6" s="234">
        <v>45</v>
      </c>
      <c r="B6" s="238" t="s">
        <v>470</v>
      </c>
      <c r="C6" s="234">
        <v>9</v>
      </c>
      <c r="D6" s="234">
        <v>6</v>
      </c>
      <c r="E6" s="236">
        <f>D6/C6</f>
        <v>0.66666666666666663</v>
      </c>
      <c r="F6" s="234">
        <v>3</v>
      </c>
      <c r="G6" s="236">
        <f>F6/C6</f>
        <v>0.33333333333333331</v>
      </c>
      <c r="J6" s="232" t="str">
        <f>B6&amp;" ("&amp;C6&amp;" HS)"</f>
        <v>Lý Công Uẩn (9 HS)</v>
      </c>
    </row>
    <row r="7" spans="1:10">
      <c r="A7" s="234">
        <v>13</v>
      </c>
      <c r="B7" s="231" t="s">
        <v>425</v>
      </c>
      <c r="C7" s="235">
        <v>305</v>
      </c>
      <c r="D7" s="234">
        <v>7</v>
      </c>
      <c r="E7" s="236">
        <f>D7/C7</f>
        <v>2.2950819672131147E-2</v>
      </c>
      <c r="F7" s="234">
        <v>160</v>
      </c>
      <c r="G7" s="236">
        <f>F7/C7</f>
        <v>0.52459016393442626</v>
      </c>
      <c r="J7" s="232" t="str">
        <f>B7&amp;" ("&amp;C7&amp;" HS)"</f>
        <v>Quế Võ 1 (305 HS)</v>
      </c>
    </row>
    <row r="8" spans="1:10">
      <c r="A8" s="234">
        <v>8</v>
      </c>
      <c r="B8" s="231" t="s">
        <v>418</v>
      </c>
      <c r="C8" s="235">
        <v>153</v>
      </c>
      <c r="D8" s="234">
        <v>11</v>
      </c>
      <c r="E8" s="236">
        <f>D8/C8</f>
        <v>7.1895424836601302E-2</v>
      </c>
      <c r="F8" s="234">
        <v>79</v>
      </c>
      <c r="G8" s="236">
        <f>F8/C8</f>
        <v>0.5163398692810458</v>
      </c>
      <c r="J8" s="232" t="str">
        <f>B8&amp;" ("&amp;C8&amp;" HS)"</f>
        <v>Thuận Thành 1 (153 HS)</v>
      </c>
    </row>
    <row r="9" spans="1:10">
      <c r="A9" s="234">
        <v>48</v>
      </c>
      <c r="B9" s="238" t="s">
        <v>457</v>
      </c>
      <c r="C9" s="234">
        <v>13</v>
      </c>
      <c r="D9" s="234">
        <v>12</v>
      </c>
      <c r="E9" s="236">
        <f>D9/C9</f>
        <v>0.92307692307692313</v>
      </c>
      <c r="F9" s="234">
        <v>1</v>
      </c>
      <c r="G9" s="236">
        <f>F9/C9</f>
        <v>7.6923076923076927E-2</v>
      </c>
      <c r="J9" s="232" t="str">
        <f>B9&amp;" ("&amp;C9&amp;" HS)"</f>
        <v>Chu Văn An (13 HS)</v>
      </c>
    </row>
    <row r="10" spans="1:10">
      <c r="A10" s="234">
        <v>43</v>
      </c>
      <c r="B10" s="238" t="s">
        <v>468</v>
      </c>
      <c r="C10" s="234">
        <v>30</v>
      </c>
      <c r="D10" s="234">
        <v>16</v>
      </c>
      <c r="E10" s="236">
        <f>D10/C10</f>
        <v>0.53333333333333333</v>
      </c>
      <c r="F10" s="234">
        <v>13</v>
      </c>
      <c r="G10" s="236">
        <f>F10/C10</f>
        <v>0.43333333333333335</v>
      </c>
      <c r="J10" s="232" t="str">
        <f>B10&amp;" ("&amp;C10&amp;" HS)"</f>
        <v>Olympic (30 HS)</v>
      </c>
    </row>
    <row r="11" spans="1:10">
      <c r="A11" s="234">
        <v>12</v>
      </c>
      <c r="B11" s="231" t="s">
        <v>429</v>
      </c>
      <c r="C11" s="235">
        <v>120</v>
      </c>
      <c r="D11" s="234">
        <v>16</v>
      </c>
      <c r="E11" s="236">
        <f>D11/C11</f>
        <v>0.13333333333333333</v>
      </c>
      <c r="F11" s="234">
        <v>81</v>
      </c>
      <c r="G11" s="236">
        <f>F11/C11</f>
        <v>0.67500000000000004</v>
      </c>
      <c r="J11" s="232" t="str">
        <f>B11&amp;" ("&amp;C11&amp;" HS)"</f>
        <v>Quế Võ 3 (120 HS)</v>
      </c>
    </row>
    <row r="12" spans="1:10">
      <c r="A12" s="234">
        <v>30</v>
      </c>
      <c r="B12" s="238" t="s">
        <v>396</v>
      </c>
      <c r="C12" s="234">
        <v>28</v>
      </c>
      <c r="D12" s="234">
        <v>18</v>
      </c>
      <c r="E12" s="236">
        <f>D12/C12</f>
        <v>0.6428571428571429</v>
      </c>
      <c r="F12" s="234">
        <v>10</v>
      </c>
      <c r="G12" s="236">
        <f>F12/C12</f>
        <v>0.35714285714285715</v>
      </c>
      <c r="J12" s="232" t="str">
        <f>B12&amp;" ("&amp;C12&amp;" HS)"</f>
        <v>Đào Duy Từ (28 HS)</v>
      </c>
    </row>
    <row r="13" spans="1:10">
      <c r="A13" s="234">
        <v>39</v>
      </c>
      <c r="B13" s="238" t="s">
        <v>12</v>
      </c>
      <c r="C13" s="234">
        <v>40</v>
      </c>
      <c r="D13" s="234">
        <v>19</v>
      </c>
      <c r="E13" s="236">
        <f>D13/C13</f>
        <v>0.47499999999999998</v>
      </c>
      <c r="F13" s="234">
        <v>21</v>
      </c>
      <c r="G13" s="236">
        <f>F13/C13</f>
        <v>0.52500000000000002</v>
      </c>
      <c r="J13" s="232" t="str">
        <f>B13&amp;" ("&amp;C13&amp;" HS)"</f>
        <v>Lương Thế Vinh (40 HS)</v>
      </c>
    </row>
    <row r="14" spans="1:10">
      <c r="A14" s="234">
        <v>7</v>
      </c>
      <c r="B14" s="231" t="s">
        <v>407</v>
      </c>
      <c r="C14" s="235">
        <v>323</v>
      </c>
      <c r="D14" s="234">
        <v>19</v>
      </c>
      <c r="E14" s="236">
        <f>D14/C14</f>
        <v>5.8823529411764705E-2</v>
      </c>
      <c r="F14" s="234">
        <v>185</v>
      </c>
      <c r="G14" s="236">
        <f>F14/C14</f>
        <v>0.5727554179566563</v>
      </c>
      <c r="J14" s="232" t="str">
        <f>B14&amp;" ("&amp;C14&amp;" HS)"</f>
        <v>Lương Tài (323 HS)</v>
      </c>
    </row>
    <row r="15" spans="1:10">
      <c r="A15" s="234">
        <v>3</v>
      </c>
      <c r="B15" s="231" t="s">
        <v>402</v>
      </c>
      <c r="C15" s="235">
        <v>278</v>
      </c>
      <c r="D15" s="234">
        <v>28</v>
      </c>
      <c r="E15" s="236">
        <f>D15/C15</f>
        <v>0.10071942446043165</v>
      </c>
      <c r="F15" s="234">
        <v>226</v>
      </c>
      <c r="G15" s="236">
        <f>F15/C15</f>
        <v>0.81294964028776984</v>
      </c>
      <c r="J15" s="232" t="str">
        <f>B15&amp;" ("&amp;C15&amp;" HS)"</f>
        <v>Hàn Thuyên (278 HS)</v>
      </c>
    </row>
    <row r="16" spans="1:10">
      <c r="A16" s="234">
        <v>4</v>
      </c>
      <c r="B16" s="231" t="s">
        <v>415</v>
      </c>
      <c r="C16" s="235">
        <v>194</v>
      </c>
      <c r="D16" s="234">
        <v>33</v>
      </c>
      <c r="E16" s="236">
        <f>D16/C16</f>
        <v>0.17010309278350516</v>
      </c>
      <c r="F16" s="234">
        <v>116</v>
      </c>
      <c r="G16" s="236">
        <f>F16/C16</f>
        <v>0.59793814432989689</v>
      </c>
      <c r="J16" s="232" t="str">
        <f>B16&amp;" ("&amp;C16&amp;" HS)"</f>
        <v>Lương Tài 2 (194 HS)</v>
      </c>
    </row>
    <row r="17" spans="1:10">
      <c r="A17" s="234">
        <v>47</v>
      </c>
      <c r="B17" s="238" t="s">
        <v>430</v>
      </c>
      <c r="C17" s="234">
        <v>52</v>
      </c>
      <c r="D17" s="234">
        <v>36</v>
      </c>
      <c r="E17" s="236">
        <f>D17/C17</f>
        <v>0.69230769230769229</v>
      </c>
      <c r="F17" s="234">
        <v>16</v>
      </c>
      <c r="G17" s="236">
        <f>F17/C17</f>
        <v>0.30769230769230771</v>
      </c>
      <c r="J17" s="232" t="str">
        <f>B17&amp;" ("&amp;C17&amp;" HS)"</f>
        <v>IVS (52 HS)</v>
      </c>
    </row>
    <row r="18" spans="1:10">
      <c r="A18" s="234">
        <v>10</v>
      </c>
      <c r="B18" s="231" t="s">
        <v>417</v>
      </c>
      <c r="C18" s="235">
        <v>247</v>
      </c>
      <c r="D18" s="234">
        <v>36</v>
      </c>
      <c r="E18" s="236">
        <f>D18/C18</f>
        <v>0.145748987854251</v>
      </c>
      <c r="F18" s="234">
        <v>176</v>
      </c>
      <c r="G18" s="236">
        <f>F18/C18</f>
        <v>0.71255060728744934</v>
      </c>
      <c r="J18" s="232" t="str">
        <f>B18&amp;" ("&amp;C18&amp;" HS)"</f>
        <v>Gia Bình 1 (247 HS)</v>
      </c>
    </row>
    <row r="19" spans="1:10">
      <c r="A19" s="234">
        <v>1</v>
      </c>
      <c r="B19" s="231" t="s">
        <v>416</v>
      </c>
      <c r="C19" s="235">
        <v>176</v>
      </c>
      <c r="D19" s="234">
        <v>37</v>
      </c>
      <c r="E19" s="236">
        <f>D19/C19</f>
        <v>0.21022727272727273</v>
      </c>
      <c r="F19" s="234">
        <v>131</v>
      </c>
      <c r="G19" s="236">
        <f>F19/C19</f>
        <v>0.74431818181818177</v>
      </c>
      <c r="J19" s="232" t="str">
        <f>B19&amp;" ("&amp;C19&amp;" HS)"&amp;"TL "&amp;E19</f>
        <v>Chuyên BN (176 HS)TL 0,210227272727273</v>
      </c>
    </row>
    <row r="20" spans="1:10">
      <c r="A20" s="234">
        <v>2</v>
      </c>
      <c r="B20" s="238" t="s">
        <v>404</v>
      </c>
      <c r="C20" s="234">
        <v>238</v>
      </c>
      <c r="D20" s="234">
        <v>38</v>
      </c>
      <c r="E20" s="236">
        <f>D20/C20</f>
        <v>0.15966386554621848</v>
      </c>
      <c r="F20" s="234">
        <v>157</v>
      </c>
      <c r="G20" s="236">
        <f>F20/C20</f>
        <v>0.65966386554621848</v>
      </c>
      <c r="J20" s="232" t="str">
        <f>B20&amp;" ("&amp;C20&amp;" HS)"</f>
        <v>Lý Thái Tổ (238 HS)</v>
      </c>
    </row>
    <row r="21" spans="1:10">
      <c r="A21" s="234">
        <v>22</v>
      </c>
      <c r="B21" s="231" t="s">
        <v>405</v>
      </c>
      <c r="C21" s="235">
        <v>276</v>
      </c>
      <c r="D21" s="234">
        <v>39</v>
      </c>
      <c r="E21" s="236">
        <f>D21/C21</f>
        <v>0.14130434782608695</v>
      </c>
      <c r="F21" s="234">
        <v>202</v>
      </c>
      <c r="G21" s="236">
        <f>F21/C21</f>
        <v>0.73188405797101452</v>
      </c>
      <c r="J21" s="232" t="str">
        <f>B21&amp;" ("&amp;C21&amp;" HS)"</f>
        <v>Hoàng Quốc Việt (276 HS)</v>
      </c>
    </row>
    <row r="22" spans="1:10" s="237" customFormat="1">
      <c r="A22" s="234">
        <v>35</v>
      </c>
      <c r="B22" s="238" t="s">
        <v>462</v>
      </c>
      <c r="C22" s="234">
        <v>117</v>
      </c>
      <c r="D22" s="234">
        <v>43</v>
      </c>
      <c r="E22" s="236">
        <f>D22/C22</f>
        <v>0.36752136752136755</v>
      </c>
      <c r="F22" s="234">
        <v>69</v>
      </c>
      <c r="G22" s="236">
        <f>F22/C22</f>
        <v>0.58974358974358976</v>
      </c>
      <c r="H22" s="232"/>
      <c r="I22" s="232"/>
      <c r="J22" s="232" t="str">
        <f>B22&amp;" ("&amp;C22&amp;" HS)"</f>
        <v>Lương Tài 3 (117 HS)</v>
      </c>
    </row>
    <row r="23" spans="1:10">
      <c r="A23" s="234">
        <v>18</v>
      </c>
      <c r="B23" s="231" t="s">
        <v>409</v>
      </c>
      <c r="C23" s="235">
        <v>224</v>
      </c>
      <c r="D23" s="234">
        <v>45</v>
      </c>
      <c r="E23" s="236">
        <f>D23/C23</f>
        <v>0.20089285714285715</v>
      </c>
      <c r="F23" s="234">
        <v>147</v>
      </c>
      <c r="G23" s="236">
        <f>F23/C23</f>
        <v>0.65625</v>
      </c>
      <c r="J23" s="232" t="str">
        <f>B23&amp;" ("&amp;C23&amp;" HS)"</f>
        <v>Nguyễn Đăng Đạo (224 HS)</v>
      </c>
    </row>
    <row r="24" spans="1:10">
      <c r="A24" s="234">
        <v>23</v>
      </c>
      <c r="B24" s="231" t="s">
        <v>406</v>
      </c>
      <c r="C24" s="235">
        <v>206</v>
      </c>
      <c r="D24" s="234">
        <v>46</v>
      </c>
      <c r="E24" s="236">
        <f>D24/C24</f>
        <v>0.22330097087378642</v>
      </c>
      <c r="F24" s="234">
        <v>117</v>
      </c>
      <c r="G24" s="236">
        <f>F24/C24</f>
        <v>0.56796116504854366</v>
      </c>
      <c r="J24" s="232" t="str">
        <f>B24&amp;" ("&amp;C24&amp;" HS)"</f>
        <v>Hàm Long (206 HS)</v>
      </c>
    </row>
    <row r="25" spans="1:10">
      <c r="A25" s="234">
        <v>6</v>
      </c>
      <c r="B25" s="231" t="s">
        <v>424</v>
      </c>
      <c r="C25" s="235">
        <v>296</v>
      </c>
      <c r="D25" s="234">
        <v>50</v>
      </c>
      <c r="E25" s="236">
        <f>D25/C25</f>
        <v>0.16891891891891891</v>
      </c>
      <c r="F25" s="234">
        <v>177</v>
      </c>
      <c r="G25" s="236">
        <f>F25/C25</f>
        <v>0.59797297297297303</v>
      </c>
      <c r="J25" s="232" t="str">
        <f>B25&amp;" ("&amp;C25&amp;" HS)"</f>
        <v>Tiên Du 1 (296 HS)</v>
      </c>
    </row>
    <row r="26" spans="1:10">
      <c r="A26" s="234">
        <v>15</v>
      </c>
      <c r="B26" s="231" t="s">
        <v>408</v>
      </c>
      <c r="C26" s="235">
        <v>358</v>
      </c>
      <c r="D26" s="234">
        <v>53</v>
      </c>
      <c r="E26" s="236">
        <f>D26/C26</f>
        <v>0.14804469273743018</v>
      </c>
      <c r="F26" s="234">
        <v>229</v>
      </c>
      <c r="G26" s="236">
        <f>F26/C26</f>
        <v>0.63966480446927376</v>
      </c>
      <c r="J26" s="232" t="str">
        <f>B26&amp;" ("&amp;C26&amp;" HS)"</f>
        <v>Nguyễn Văn Cừ (358 HS)</v>
      </c>
    </row>
    <row r="27" spans="1:10">
      <c r="A27" s="234">
        <v>26</v>
      </c>
      <c r="B27" s="231" t="s">
        <v>10</v>
      </c>
      <c r="C27" s="235">
        <v>194</v>
      </c>
      <c r="D27" s="234">
        <v>57</v>
      </c>
      <c r="E27" s="236">
        <f>D27/C27</f>
        <v>0.29381443298969073</v>
      </c>
      <c r="F27" s="234">
        <v>127</v>
      </c>
      <c r="G27" s="236">
        <f>F27/C27</f>
        <v>0.65463917525773196</v>
      </c>
      <c r="J27" s="232" t="str">
        <f>B27&amp;" ("&amp;C27&amp;" HS)"</f>
        <v>Trần Nhân Tông (194 HS)</v>
      </c>
    </row>
    <row r="28" spans="1:10">
      <c r="A28" s="234">
        <v>14</v>
      </c>
      <c r="B28" s="231" t="s">
        <v>423</v>
      </c>
      <c r="C28" s="235">
        <v>241</v>
      </c>
      <c r="D28" s="234">
        <v>60</v>
      </c>
      <c r="E28" s="236">
        <f>D28/C28</f>
        <v>0.24896265560165975</v>
      </c>
      <c r="F28" s="234">
        <v>145</v>
      </c>
      <c r="G28" s="236">
        <f>F28/C28</f>
        <v>0.60165975103734437</v>
      </c>
      <c r="J28" s="232" t="str">
        <f>B28&amp;" ("&amp;C28&amp;" HS)"</f>
        <v>Yên Phong 1 (241 HS)</v>
      </c>
    </row>
    <row r="29" spans="1:10">
      <c r="A29" s="234">
        <v>24</v>
      </c>
      <c r="B29" s="231" t="s">
        <v>410</v>
      </c>
      <c r="C29" s="235">
        <v>260</v>
      </c>
      <c r="D29" s="234">
        <v>61</v>
      </c>
      <c r="E29" s="236">
        <f>D29/C29</f>
        <v>0.23461538461538461</v>
      </c>
      <c r="F29" s="234">
        <v>168</v>
      </c>
      <c r="G29" s="236">
        <f>F29/C29</f>
        <v>0.64615384615384619</v>
      </c>
      <c r="J29" s="232" t="str">
        <f>B29&amp;" ("&amp;C29&amp;" HS)"</f>
        <v>Lý Thường Kiệt (260 HS)</v>
      </c>
    </row>
    <row r="30" spans="1:10">
      <c r="A30" s="234">
        <v>17</v>
      </c>
      <c r="B30" s="231" t="s">
        <v>401</v>
      </c>
      <c r="C30" s="235">
        <v>209</v>
      </c>
      <c r="D30" s="234">
        <v>64</v>
      </c>
      <c r="E30" s="236">
        <f>D30/C30</f>
        <v>0.30622009569377989</v>
      </c>
      <c r="F30" s="234">
        <v>126</v>
      </c>
      <c r="G30" s="236">
        <f>F30/C30</f>
        <v>0.60287081339712922</v>
      </c>
      <c r="J30" s="232" t="str">
        <f>B30&amp;" ("&amp;C30&amp;" HS)"</f>
        <v>Ngô Gia Tự (209 HS)</v>
      </c>
    </row>
    <row r="31" spans="1:10">
      <c r="A31" s="234">
        <v>42</v>
      </c>
      <c r="B31" s="238" t="s">
        <v>467</v>
      </c>
      <c r="C31" s="234">
        <v>109</v>
      </c>
      <c r="D31" s="234">
        <v>66</v>
      </c>
      <c r="E31" s="236">
        <f>D31/C31</f>
        <v>0.60550458715596334</v>
      </c>
      <c r="F31" s="234">
        <v>40</v>
      </c>
      <c r="G31" s="236">
        <f>F31/C31</f>
        <v>0.3669724770642202</v>
      </c>
      <c r="J31" s="232" t="str">
        <f>B31&amp;" ("&amp;C31&amp;" HS)"</f>
        <v>Kinh Bắc (109 HS)</v>
      </c>
    </row>
    <row r="32" spans="1:10">
      <c r="A32" s="234">
        <v>25</v>
      </c>
      <c r="B32" s="231" t="s">
        <v>8</v>
      </c>
      <c r="C32" s="235">
        <v>140</v>
      </c>
      <c r="D32" s="234">
        <v>68</v>
      </c>
      <c r="E32" s="236">
        <f>D32/C32</f>
        <v>0.48571428571428571</v>
      </c>
      <c r="F32" s="234">
        <v>71</v>
      </c>
      <c r="G32" s="236">
        <f>F32/C32</f>
        <v>0.50714285714285712</v>
      </c>
      <c r="J32" s="232" t="str">
        <f>B32&amp;" ("&amp;C32&amp;" HS)"</f>
        <v>Trần Hưng Đạo (140 HS)</v>
      </c>
    </row>
    <row r="33" spans="1:10">
      <c r="A33" s="234">
        <v>16</v>
      </c>
      <c r="B33" s="231" t="s">
        <v>426</v>
      </c>
      <c r="C33" s="235">
        <v>246</v>
      </c>
      <c r="D33" s="234">
        <v>85</v>
      </c>
      <c r="E33" s="236">
        <f>D33/C33</f>
        <v>0.34552845528455284</v>
      </c>
      <c r="F33" s="234">
        <v>151</v>
      </c>
      <c r="G33" s="236">
        <f>F33/C33</f>
        <v>0.61382113821138207</v>
      </c>
      <c r="J33" s="232" t="str">
        <f>B33&amp;" ("&amp;C33&amp;" HS)"</f>
        <v>Thuận Thành 3 (246 HS)</v>
      </c>
    </row>
    <row r="34" spans="1:10">
      <c r="A34" s="234">
        <v>19</v>
      </c>
      <c r="B34" s="231" t="s">
        <v>428</v>
      </c>
      <c r="C34" s="235">
        <v>444</v>
      </c>
      <c r="D34" s="234">
        <v>92</v>
      </c>
      <c r="E34" s="236">
        <f>D34/C34</f>
        <v>0.2072072072072072</v>
      </c>
      <c r="F34" s="234">
        <v>311</v>
      </c>
      <c r="G34" s="236">
        <f>F34/C34</f>
        <v>0.7004504504504504</v>
      </c>
      <c r="J34" s="232" t="str">
        <f>B34&amp;" ("&amp;C34&amp;" HS)"</f>
        <v>Yên Phong 2 (444 HS)</v>
      </c>
    </row>
    <row r="35" spans="1:10">
      <c r="A35" s="234">
        <v>5</v>
      </c>
      <c r="B35" s="231" t="s">
        <v>420</v>
      </c>
      <c r="C35" s="235">
        <v>300</v>
      </c>
      <c r="D35" s="234">
        <v>95</v>
      </c>
      <c r="E35" s="236">
        <f>D35/C35</f>
        <v>0.31666666666666665</v>
      </c>
      <c r="F35" s="234">
        <v>176</v>
      </c>
      <c r="G35" s="236">
        <f>F35/C35</f>
        <v>0.58666666666666667</v>
      </c>
      <c r="J35" s="232" t="str">
        <f>B35&amp;" ("&amp;C35&amp;" HS)"</f>
        <v>Quế Võ 2 (300 HS)</v>
      </c>
    </row>
    <row r="36" spans="1:10">
      <c r="A36" s="234">
        <v>20</v>
      </c>
      <c r="B36" s="231" t="s">
        <v>427</v>
      </c>
      <c r="C36" s="235">
        <v>311</v>
      </c>
      <c r="D36" s="234">
        <v>96</v>
      </c>
      <c r="E36" s="236">
        <f>D36/C36</f>
        <v>0.3086816720257235</v>
      </c>
      <c r="F36" s="234">
        <v>192</v>
      </c>
      <c r="G36" s="236">
        <f>F36/C36</f>
        <v>0.61736334405144699</v>
      </c>
      <c r="J36" s="232" t="str">
        <f>B36&amp;" ("&amp;C36&amp;" HS)"</f>
        <v>Thuận Thành 2 (311 HS)</v>
      </c>
    </row>
    <row r="37" spans="1:10">
      <c r="A37" s="234">
        <v>21</v>
      </c>
      <c r="B37" s="231" t="s">
        <v>6</v>
      </c>
      <c r="C37" s="235">
        <v>359</v>
      </c>
      <c r="D37" s="234">
        <v>118</v>
      </c>
      <c r="E37" s="236">
        <f>D37/C37</f>
        <v>0.32869080779944287</v>
      </c>
      <c r="F37" s="234">
        <v>174</v>
      </c>
      <c r="G37" s="236">
        <f>F37/C37</f>
        <v>0.48467966573816157</v>
      </c>
      <c r="J37" s="232" t="str">
        <f>B37&amp;" ("&amp;C37&amp;" HS)"</f>
        <v>Lý Nhân Tông (359 HS)</v>
      </c>
    </row>
    <row r="38" spans="1:10">
      <c r="A38" s="234">
        <v>34</v>
      </c>
      <c r="B38" s="238" t="s">
        <v>412</v>
      </c>
      <c r="C38" s="234">
        <v>335</v>
      </c>
      <c r="D38" s="234">
        <v>135</v>
      </c>
      <c r="E38" s="236">
        <f>D38/C38</f>
        <v>0.40298507462686567</v>
      </c>
      <c r="F38" s="234">
        <v>199</v>
      </c>
      <c r="G38" s="236">
        <f>F38/C38</f>
        <v>0.59402985074626868</v>
      </c>
      <c r="J38" s="232" t="str">
        <f>B38&amp;" ("&amp;C38&amp;" HS)"</f>
        <v>Phố Mới (335 HS)</v>
      </c>
    </row>
    <row r="39" spans="1:10">
      <c r="A39" s="234">
        <v>11</v>
      </c>
      <c r="B39" s="231" t="s">
        <v>7</v>
      </c>
      <c r="C39" s="235">
        <v>515</v>
      </c>
      <c r="D39" s="234">
        <v>153</v>
      </c>
      <c r="E39" s="236">
        <f>D39/C39</f>
        <v>0.29708737864077672</v>
      </c>
      <c r="F39" s="234">
        <v>295</v>
      </c>
      <c r="G39" s="236">
        <f>F39/C39</f>
        <v>0.57281553398058249</v>
      </c>
      <c r="J39" s="232" t="str">
        <f>B39&amp;" ("&amp;C39&amp;" HS)"</f>
        <v>Nguyễn Du (515 HS)</v>
      </c>
    </row>
    <row r="40" spans="1:10">
      <c r="A40" s="234">
        <v>27</v>
      </c>
      <c r="B40" s="231" t="s">
        <v>411</v>
      </c>
      <c r="C40" s="235">
        <v>449</v>
      </c>
      <c r="D40" s="234">
        <v>219</v>
      </c>
      <c r="E40" s="236">
        <f>D40/C40</f>
        <v>0.48775055679287305</v>
      </c>
      <c r="F40" s="234">
        <v>213</v>
      </c>
      <c r="G40" s="236">
        <f>F40/C40</f>
        <v>0.47438752783964366</v>
      </c>
      <c r="J40" s="232" t="str">
        <f>B40&amp;" ("&amp;C40&amp;" HS)"</f>
        <v>Từ Sơn (449 HS)</v>
      </c>
    </row>
    <row r="41" spans="1:10">
      <c r="A41" s="234">
        <v>32</v>
      </c>
      <c r="B41" s="238" t="s">
        <v>11</v>
      </c>
      <c r="C41" s="234">
        <v>278</v>
      </c>
      <c r="D41" s="234">
        <v>238</v>
      </c>
      <c r="E41" s="236">
        <f>D41/C41</f>
        <v>0.85611510791366907</v>
      </c>
      <c r="F41" s="234">
        <v>40</v>
      </c>
      <c r="G41" s="236">
        <f>F41/C41</f>
        <v>0.14388489208633093</v>
      </c>
      <c r="J41" s="232" t="str">
        <f>B41&amp;" ("&amp;C41&amp;" HS)"</f>
        <v>Nguyễn Trãi (278 HS)</v>
      </c>
    </row>
  </sheetData>
  <autoFilter ref="A3:J3" xr:uid="{05C199A9-1F60-497D-A8B4-4A41D37763B0}">
    <sortState xmlns:xlrd2="http://schemas.microsoft.com/office/spreadsheetml/2017/richdata2" ref="A5:J41">
      <sortCondition ref="D3"/>
    </sortState>
  </autoFilter>
  <mergeCells count="6">
    <mergeCell ref="A1:G1"/>
    <mergeCell ref="A2:A3"/>
    <mergeCell ref="B2:B3"/>
    <mergeCell ref="C2:C3"/>
    <mergeCell ref="D2:E2"/>
    <mergeCell ref="F2:G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9ACF0-5149-400B-B6DC-737F746C3F82}">
  <dimension ref="A1:BF51"/>
  <sheetViews>
    <sheetView showWhiteSpace="0" view="pageLayout" topLeftCell="AC1" zoomScale="70" zoomScaleNormal="55" zoomScalePageLayoutView="70" workbookViewId="0">
      <selection activeCell="AR15" sqref="AR15"/>
    </sheetView>
  </sheetViews>
  <sheetFormatPr defaultColWidth="12.85546875" defaultRowHeight="15" customHeight="1"/>
  <cols>
    <col min="1" max="1" width="4.7109375" style="44" customWidth="1"/>
    <col min="2" max="2" width="30.7109375" style="44" customWidth="1"/>
    <col min="3" max="13" width="6.5703125" style="44" customWidth="1"/>
    <col min="14" max="14" width="7.7109375" style="44" customWidth="1"/>
    <col min="15" max="15" width="8.42578125" style="44" customWidth="1"/>
    <col min="16" max="16" width="8.28515625" style="44" customWidth="1"/>
    <col min="17" max="17" width="7.5703125" style="44" customWidth="1"/>
    <col min="18" max="18" width="8.28515625" style="44" customWidth="1"/>
    <col min="19" max="19" width="9.42578125" style="44" customWidth="1"/>
    <col min="20" max="20" width="8.7109375" style="44" customWidth="1"/>
    <col min="21" max="21" width="8.28515625" style="44" customWidth="1"/>
    <col min="22" max="43" width="8" style="44" customWidth="1"/>
    <col min="44" max="44" width="12.85546875" style="44"/>
    <col min="45" max="46" width="8.85546875" style="45" customWidth="1"/>
    <col min="47" max="47" width="10.28515625" style="45" customWidth="1"/>
    <col min="48" max="53" width="8.85546875" style="45" customWidth="1"/>
    <col min="54" max="56" width="12.85546875" style="44"/>
    <col min="57" max="58" width="12.85546875" style="45"/>
    <col min="59" max="16384" width="12.85546875" style="44"/>
  </cols>
  <sheetData>
    <row r="1" spans="1:58" ht="15.75" customHeight="1">
      <c r="A1" s="40" t="s">
        <v>214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277" t="s">
        <v>88</v>
      </c>
      <c r="AS1" s="280" t="s">
        <v>86</v>
      </c>
      <c r="AT1" s="280"/>
      <c r="AU1" s="280" t="s">
        <v>85</v>
      </c>
      <c r="AV1" s="280"/>
      <c r="AW1" s="280"/>
      <c r="AX1" s="280"/>
      <c r="AY1" s="280"/>
      <c r="AZ1" s="280"/>
      <c r="BA1" s="280"/>
      <c r="BB1" s="280"/>
    </row>
    <row r="2" spans="1:58" ht="15.75" customHeight="1">
      <c r="A2" s="40" t="s">
        <v>448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278"/>
      <c r="AS2" s="281" t="s">
        <v>2</v>
      </c>
      <c r="AT2" s="281" t="s">
        <v>3</v>
      </c>
      <c r="AU2" s="281" t="s">
        <v>2</v>
      </c>
      <c r="AV2" s="281" t="s">
        <v>3</v>
      </c>
      <c r="AW2" s="283" t="s">
        <v>82</v>
      </c>
      <c r="AX2" s="283"/>
      <c r="AY2" s="284" t="s">
        <v>443</v>
      </c>
      <c r="AZ2" s="284"/>
      <c r="BA2" s="274" t="s">
        <v>441</v>
      </c>
      <c r="BB2" s="274"/>
      <c r="BC2" s="274" t="s">
        <v>333</v>
      </c>
      <c r="BD2" s="275"/>
      <c r="BE2" s="276">
        <v>10</v>
      </c>
      <c r="BF2" s="276"/>
    </row>
    <row r="3" spans="1:58" ht="15.75" customHeight="1">
      <c r="A3" s="46" t="s">
        <v>0</v>
      </c>
      <c r="B3" s="46" t="s">
        <v>13</v>
      </c>
      <c r="C3" s="46">
        <v>0</v>
      </c>
      <c r="D3" s="46">
        <v>0.25</v>
      </c>
      <c r="E3" s="46">
        <v>0.5</v>
      </c>
      <c r="F3" s="46">
        <v>0.75</v>
      </c>
      <c r="G3" s="46">
        <v>1</v>
      </c>
      <c r="H3" s="46">
        <v>1.25</v>
      </c>
      <c r="I3" s="46">
        <v>1.5</v>
      </c>
      <c r="J3" s="46">
        <v>1.75</v>
      </c>
      <c r="K3" s="46">
        <v>2</v>
      </c>
      <c r="L3" s="46">
        <v>2.25</v>
      </c>
      <c r="M3" s="46">
        <v>2.5</v>
      </c>
      <c r="N3" s="46">
        <v>2.75</v>
      </c>
      <c r="O3" s="46">
        <v>3</v>
      </c>
      <c r="P3" s="46">
        <v>3.25</v>
      </c>
      <c r="Q3" s="46">
        <v>3.5</v>
      </c>
      <c r="R3" s="46">
        <v>3.75</v>
      </c>
      <c r="S3" s="46">
        <v>4</v>
      </c>
      <c r="T3" s="46">
        <v>4.25</v>
      </c>
      <c r="U3" s="46">
        <v>4.5</v>
      </c>
      <c r="V3" s="46">
        <v>4.75</v>
      </c>
      <c r="W3" s="46">
        <v>5</v>
      </c>
      <c r="X3" s="46">
        <v>5.25</v>
      </c>
      <c r="Y3" s="46">
        <v>5.5</v>
      </c>
      <c r="Z3" s="46">
        <v>5.75</v>
      </c>
      <c r="AA3" s="46">
        <v>6</v>
      </c>
      <c r="AB3" s="46">
        <v>6.25</v>
      </c>
      <c r="AC3" s="46">
        <v>6.5</v>
      </c>
      <c r="AD3" s="46">
        <v>6.75</v>
      </c>
      <c r="AE3" s="46">
        <v>7</v>
      </c>
      <c r="AF3" s="46">
        <v>7.25</v>
      </c>
      <c r="AG3" s="46">
        <v>7.5</v>
      </c>
      <c r="AH3" s="46">
        <v>7.75</v>
      </c>
      <c r="AI3" s="46">
        <v>8</v>
      </c>
      <c r="AJ3" s="46">
        <v>8.25</v>
      </c>
      <c r="AK3" s="46">
        <v>8.5</v>
      </c>
      <c r="AL3" s="46">
        <v>8.75</v>
      </c>
      <c r="AM3" s="46">
        <v>9</v>
      </c>
      <c r="AN3" s="46">
        <v>9.25</v>
      </c>
      <c r="AO3" s="46">
        <v>9.5</v>
      </c>
      <c r="AP3" s="46">
        <v>9.75</v>
      </c>
      <c r="AQ3" s="46">
        <v>10</v>
      </c>
      <c r="AR3" s="279"/>
      <c r="AS3" s="282"/>
      <c r="AT3" s="282"/>
      <c r="AU3" s="282"/>
      <c r="AV3" s="282"/>
      <c r="AW3" s="11" t="s">
        <v>87</v>
      </c>
      <c r="AX3" s="10" t="s">
        <v>14</v>
      </c>
      <c r="AY3" s="11" t="s">
        <v>87</v>
      </c>
      <c r="AZ3" s="10" t="s">
        <v>14</v>
      </c>
      <c r="BA3" s="11" t="s">
        <v>87</v>
      </c>
      <c r="BB3" s="10" t="s">
        <v>14</v>
      </c>
      <c r="BC3" s="11" t="s">
        <v>87</v>
      </c>
      <c r="BD3" s="10" t="s">
        <v>14</v>
      </c>
      <c r="BE3" s="11" t="s">
        <v>87</v>
      </c>
      <c r="BF3" s="10" t="s">
        <v>14</v>
      </c>
    </row>
    <row r="4" spans="1:58" ht="15.75" customHeight="1">
      <c r="A4" s="47">
        <v>1</v>
      </c>
      <c r="B4" s="201" t="s">
        <v>17</v>
      </c>
      <c r="C4" s="202">
        <v>0</v>
      </c>
      <c r="D4" s="202">
        <v>0</v>
      </c>
      <c r="E4" s="202">
        <v>0</v>
      </c>
      <c r="F4" s="202">
        <v>0</v>
      </c>
      <c r="G4" s="202">
        <v>1</v>
      </c>
      <c r="H4" s="202">
        <v>0</v>
      </c>
      <c r="I4" s="202">
        <v>2</v>
      </c>
      <c r="J4" s="202">
        <v>6</v>
      </c>
      <c r="K4" s="202">
        <v>3</v>
      </c>
      <c r="L4" s="202">
        <v>8</v>
      </c>
      <c r="M4" s="202">
        <v>24</v>
      </c>
      <c r="N4" s="202">
        <v>25</v>
      </c>
      <c r="O4" s="202">
        <v>44</v>
      </c>
      <c r="P4" s="202">
        <v>53</v>
      </c>
      <c r="Q4" s="202">
        <v>72</v>
      </c>
      <c r="R4" s="202">
        <v>84</v>
      </c>
      <c r="S4" s="202">
        <v>115</v>
      </c>
      <c r="T4" s="202">
        <v>149</v>
      </c>
      <c r="U4" s="202">
        <v>169</v>
      </c>
      <c r="V4" s="202">
        <v>180</v>
      </c>
      <c r="W4" s="202">
        <v>206</v>
      </c>
      <c r="X4" s="202">
        <v>239</v>
      </c>
      <c r="Y4" s="202">
        <v>274</v>
      </c>
      <c r="Z4" s="202">
        <v>296</v>
      </c>
      <c r="AA4" s="202">
        <v>365</v>
      </c>
      <c r="AB4" s="202">
        <v>386</v>
      </c>
      <c r="AC4" s="202">
        <v>437</v>
      </c>
      <c r="AD4" s="202">
        <v>498</v>
      </c>
      <c r="AE4" s="202">
        <v>521</v>
      </c>
      <c r="AF4" s="202">
        <v>565</v>
      </c>
      <c r="AG4" s="202">
        <v>644</v>
      </c>
      <c r="AH4" s="202">
        <v>633</v>
      </c>
      <c r="AI4" s="202">
        <v>696</v>
      </c>
      <c r="AJ4" s="202">
        <v>604</v>
      </c>
      <c r="AK4" s="202">
        <v>625</v>
      </c>
      <c r="AL4" s="202">
        <v>520</v>
      </c>
      <c r="AM4" s="202">
        <v>440</v>
      </c>
      <c r="AN4" s="202">
        <v>324</v>
      </c>
      <c r="AO4" s="202">
        <v>251</v>
      </c>
      <c r="AP4" s="202">
        <v>140</v>
      </c>
      <c r="AQ4" s="202">
        <v>72</v>
      </c>
      <c r="AR4" s="50">
        <f>SUM(C4:AQ4)</f>
        <v>9671</v>
      </c>
      <c r="AS4" s="50"/>
      <c r="AT4" s="53"/>
      <c r="AU4" s="18">
        <f t="shared" ref="AU4:AU12" si="0">AR22/AR4</f>
        <v>7.172422707062351</v>
      </c>
      <c r="AV4" s="47">
        <v>1</v>
      </c>
      <c r="AW4" s="16">
        <f>SUM(C4:V4)</f>
        <v>935</v>
      </c>
      <c r="AX4" s="19">
        <f>AW4/AR4</f>
        <v>9.6680798262847686E-2</v>
      </c>
      <c r="AY4" s="20">
        <f>SUM(W4:AF4)</f>
        <v>3787</v>
      </c>
      <c r="AZ4" s="21">
        <f t="shared" ref="AZ4:AZ12" si="1">AY4/AR4</f>
        <v>0.39158308344535209</v>
      </c>
      <c r="BA4" s="20">
        <f>SUM(AG4:AL4)</f>
        <v>3722</v>
      </c>
      <c r="BB4" s="21">
        <f t="shared" ref="BB4:BB12" si="2">BA4/AR4</f>
        <v>0.38486195843242682</v>
      </c>
      <c r="BC4" s="20">
        <f>SUM(AM4:AQ4)</f>
        <v>1227</v>
      </c>
      <c r="BD4" s="21">
        <f t="shared" ref="BD4:BD12" si="3">BC4/AR4</f>
        <v>0.12687415985937339</v>
      </c>
      <c r="BE4" s="51">
        <f>AQ4</f>
        <v>72</v>
      </c>
      <c r="BF4" s="90">
        <f t="shared" ref="BF4:BF12" si="4">BE4/AR4</f>
        <v>7.4449384758556508E-3</v>
      </c>
    </row>
    <row r="5" spans="1:58" ht="15.75" customHeight="1">
      <c r="A5" s="47">
        <v>2</v>
      </c>
      <c r="B5" s="201" t="s">
        <v>160</v>
      </c>
      <c r="C5" s="202">
        <v>0</v>
      </c>
      <c r="D5" s="202">
        <v>0</v>
      </c>
      <c r="E5" s="202">
        <v>1</v>
      </c>
      <c r="F5" s="202">
        <v>0</v>
      </c>
      <c r="G5" s="202">
        <v>0</v>
      </c>
      <c r="H5" s="202">
        <v>0</v>
      </c>
      <c r="I5" s="202">
        <v>0</v>
      </c>
      <c r="J5" s="202">
        <v>1</v>
      </c>
      <c r="K5" s="202">
        <v>6</v>
      </c>
      <c r="L5" s="202">
        <v>6</v>
      </c>
      <c r="M5" s="202">
        <v>9</v>
      </c>
      <c r="N5" s="202">
        <v>16</v>
      </c>
      <c r="O5" s="202">
        <v>28</v>
      </c>
      <c r="P5" s="202">
        <v>27</v>
      </c>
      <c r="Q5" s="202">
        <v>39</v>
      </c>
      <c r="R5" s="202">
        <v>73</v>
      </c>
      <c r="S5" s="202">
        <v>82</v>
      </c>
      <c r="T5" s="202">
        <v>121</v>
      </c>
      <c r="U5" s="202">
        <v>170</v>
      </c>
      <c r="V5" s="202">
        <v>194</v>
      </c>
      <c r="W5" s="202">
        <v>233</v>
      </c>
      <c r="X5" s="202">
        <v>255</v>
      </c>
      <c r="Y5" s="202">
        <v>344</v>
      </c>
      <c r="Z5" s="202">
        <v>360</v>
      </c>
      <c r="AA5" s="202">
        <v>391</v>
      </c>
      <c r="AB5" s="202">
        <v>486</v>
      </c>
      <c r="AC5" s="202">
        <v>507</v>
      </c>
      <c r="AD5" s="202">
        <v>580</v>
      </c>
      <c r="AE5" s="202">
        <v>587</v>
      </c>
      <c r="AF5" s="202">
        <v>671</v>
      </c>
      <c r="AG5" s="202">
        <v>630</v>
      </c>
      <c r="AH5" s="202">
        <v>631</v>
      </c>
      <c r="AI5" s="202">
        <v>637</v>
      </c>
      <c r="AJ5" s="202">
        <v>576</v>
      </c>
      <c r="AK5" s="202">
        <v>520</v>
      </c>
      <c r="AL5" s="202">
        <v>458</v>
      </c>
      <c r="AM5" s="202">
        <v>372</v>
      </c>
      <c r="AN5" s="202">
        <v>252</v>
      </c>
      <c r="AO5" s="202">
        <v>185</v>
      </c>
      <c r="AP5" s="202">
        <v>121</v>
      </c>
      <c r="AQ5" s="202">
        <v>56</v>
      </c>
      <c r="AR5" s="50">
        <f t="shared" ref="AR5:AR12" si="5">SUM(C5:AQ5)</f>
        <v>9625</v>
      </c>
      <c r="AS5" s="50"/>
      <c r="AT5" s="53"/>
      <c r="AU5" s="18">
        <f t="shared" si="0"/>
        <v>7.0966753246753242</v>
      </c>
      <c r="AV5" s="47">
        <v>2</v>
      </c>
      <c r="AW5" s="16">
        <f t="shared" ref="AW5:AW12" si="6">SUM(C5:V5)</f>
        <v>773</v>
      </c>
      <c r="AX5" s="19">
        <f t="shared" ref="AX5:AX12" si="7">AW5/AR5</f>
        <v>8.0311688311688306E-2</v>
      </c>
      <c r="AY5" s="20">
        <f t="shared" ref="AY5:AY12" si="8">SUM(W5:AF5)</f>
        <v>4414</v>
      </c>
      <c r="AZ5" s="21">
        <f t="shared" si="1"/>
        <v>0.45859740259740261</v>
      </c>
      <c r="BA5" s="20">
        <f t="shared" ref="BA5:BA12" si="9">SUM(AG5:AL5)</f>
        <v>3452</v>
      </c>
      <c r="BB5" s="21">
        <f t="shared" si="2"/>
        <v>0.35864935064935066</v>
      </c>
      <c r="BC5" s="20">
        <f t="shared" ref="BC5:BC12" si="10">SUM(AM5:AQ5)</f>
        <v>986</v>
      </c>
      <c r="BD5" s="21">
        <f t="shared" si="3"/>
        <v>0.10244155844155844</v>
      </c>
      <c r="BE5" s="51">
        <f t="shared" ref="BE5:BE12" si="11">AQ5</f>
        <v>56</v>
      </c>
      <c r="BF5" s="90">
        <f t="shared" si="4"/>
        <v>5.8181818181818178E-3</v>
      </c>
    </row>
    <row r="6" spans="1:58" ht="15.75" customHeight="1">
      <c r="A6" s="47">
        <v>3</v>
      </c>
      <c r="B6" s="201" t="s">
        <v>152</v>
      </c>
      <c r="C6" s="202">
        <v>0</v>
      </c>
      <c r="D6" s="202">
        <v>0</v>
      </c>
      <c r="E6" s="202">
        <v>0</v>
      </c>
      <c r="F6" s="202">
        <v>0</v>
      </c>
      <c r="G6" s="202">
        <v>0</v>
      </c>
      <c r="H6" s="202">
        <v>1</v>
      </c>
      <c r="I6" s="202">
        <v>1</v>
      </c>
      <c r="J6" s="202">
        <v>4</v>
      </c>
      <c r="K6" s="202">
        <v>7</v>
      </c>
      <c r="L6" s="202">
        <v>10</v>
      </c>
      <c r="M6" s="202">
        <v>17</v>
      </c>
      <c r="N6" s="202">
        <v>24</v>
      </c>
      <c r="O6" s="202">
        <v>27</v>
      </c>
      <c r="P6" s="202">
        <v>49</v>
      </c>
      <c r="Q6" s="202">
        <v>57</v>
      </c>
      <c r="R6" s="202">
        <v>71</v>
      </c>
      <c r="S6" s="202">
        <v>76</v>
      </c>
      <c r="T6" s="202">
        <v>118</v>
      </c>
      <c r="U6" s="202">
        <v>127</v>
      </c>
      <c r="V6" s="202">
        <v>145</v>
      </c>
      <c r="W6" s="202">
        <v>169</v>
      </c>
      <c r="X6" s="202">
        <v>214</v>
      </c>
      <c r="Y6" s="202">
        <v>270</v>
      </c>
      <c r="Z6" s="202">
        <v>288</v>
      </c>
      <c r="AA6" s="202">
        <v>254</v>
      </c>
      <c r="AB6" s="202">
        <v>334</v>
      </c>
      <c r="AC6" s="202">
        <v>360</v>
      </c>
      <c r="AD6" s="202">
        <v>364</v>
      </c>
      <c r="AE6" s="202">
        <v>428</v>
      </c>
      <c r="AF6" s="202">
        <v>436</v>
      </c>
      <c r="AG6" s="202">
        <v>420</v>
      </c>
      <c r="AH6" s="202">
        <v>433</v>
      </c>
      <c r="AI6" s="202">
        <v>425</v>
      </c>
      <c r="AJ6" s="202">
        <v>432</v>
      </c>
      <c r="AK6" s="202">
        <v>363</v>
      </c>
      <c r="AL6" s="202">
        <v>316</v>
      </c>
      <c r="AM6" s="202">
        <v>256</v>
      </c>
      <c r="AN6" s="202">
        <v>221</v>
      </c>
      <c r="AO6" s="202">
        <v>165</v>
      </c>
      <c r="AP6" s="202">
        <v>118</v>
      </c>
      <c r="AQ6" s="202">
        <v>51</v>
      </c>
      <c r="AR6" s="50">
        <f t="shared" si="5"/>
        <v>7051</v>
      </c>
      <c r="AS6" s="50"/>
      <c r="AT6" s="53"/>
      <c r="AU6" s="18">
        <f t="shared" si="0"/>
        <v>7.0199971635229046</v>
      </c>
      <c r="AV6" s="47">
        <v>3</v>
      </c>
      <c r="AW6" s="16">
        <f t="shared" si="6"/>
        <v>734</v>
      </c>
      <c r="AX6" s="19">
        <f t="shared" si="7"/>
        <v>0.10409870940292157</v>
      </c>
      <c r="AY6" s="20">
        <f t="shared" si="8"/>
        <v>3117</v>
      </c>
      <c r="AZ6" s="21">
        <f t="shared" si="1"/>
        <v>0.44206495532548573</v>
      </c>
      <c r="BA6" s="20">
        <f t="shared" si="9"/>
        <v>2389</v>
      </c>
      <c r="BB6" s="21">
        <f t="shared" si="2"/>
        <v>0.3388171890511984</v>
      </c>
      <c r="BC6" s="20">
        <f t="shared" si="10"/>
        <v>811</v>
      </c>
      <c r="BD6" s="21">
        <f t="shared" si="3"/>
        <v>0.11501914622039427</v>
      </c>
      <c r="BE6" s="51">
        <f t="shared" si="11"/>
        <v>51</v>
      </c>
      <c r="BF6" s="90">
        <f t="shared" si="4"/>
        <v>7.2330165933910083E-3</v>
      </c>
    </row>
    <row r="7" spans="1:58" ht="15.75" customHeight="1">
      <c r="A7" s="47">
        <v>4</v>
      </c>
      <c r="B7" s="201" t="s">
        <v>141</v>
      </c>
      <c r="C7" s="202">
        <v>0</v>
      </c>
      <c r="D7" s="202">
        <v>0</v>
      </c>
      <c r="E7" s="202">
        <v>0</v>
      </c>
      <c r="F7" s="202">
        <v>0</v>
      </c>
      <c r="G7" s="202">
        <v>0</v>
      </c>
      <c r="H7" s="202">
        <v>0</v>
      </c>
      <c r="I7" s="202">
        <v>1</v>
      </c>
      <c r="J7" s="202">
        <v>0</v>
      </c>
      <c r="K7" s="202">
        <v>5</v>
      </c>
      <c r="L7" s="202">
        <v>2</v>
      </c>
      <c r="M7" s="202">
        <v>11</v>
      </c>
      <c r="N7" s="202">
        <v>16</v>
      </c>
      <c r="O7" s="202">
        <v>21</v>
      </c>
      <c r="P7" s="202">
        <v>31</v>
      </c>
      <c r="Q7" s="202">
        <v>50</v>
      </c>
      <c r="R7" s="202">
        <v>63</v>
      </c>
      <c r="S7" s="202">
        <v>61</v>
      </c>
      <c r="T7" s="202">
        <v>99</v>
      </c>
      <c r="U7" s="202">
        <v>116</v>
      </c>
      <c r="V7" s="202">
        <v>138</v>
      </c>
      <c r="W7" s="202">
        <v>156</v>
      </c>
      <c r="X7" s="202">
        <v>221</v>
      </c>
      <c r="Y7" s="202">
        <v>227</v>
      </c>
      <c r="Z7" s="202">
        <v>271</v>
      </c>
      <c r="AA7" s="202">
        <v>327</v>
      </c>
      <c r="AB7" s="202">
        <v>353</v>
      </c>
      <c r="AC7" s="202">
        <v>421</v>
      </c>
      <c r="AD7" s="202">
        <v>442</v>
      </c>
      <c r="AE7" s="202">
        <v>462</v>
      </c>
      <c r="AF7" s="202">
        <v>535</v>
      </c>
      <c r="AG7" s="202">
        <v>500</v>
      </c>
      <c r="AH7" s="202">
        <v>520</v>
      </c>
      <c r="AI7" s="202">
        <v>479</v>
      </c>
      <c r="AJ7" s="202">
        <v>406</v>
      </c>
      <c r="AK7" s="202">
        <v>372</v>
      </c>
      <c r="AL7" s="202">
        <v>277</v>
      </c>
      <c r="AM7" s="202">
        <v>201</v>
      </c>
      <c r="AN7" s="202">
        <v>127</v>
      </c>
      <c r="AO7" s="202">
        <v>71</v>
      </c>
      <c r="AP7" s="202">
        <v>40</v>
      </c>
      <c r="AQ7" s="202">
        <v>11</v>
      </c>
      <c r="AR7" s="50">
        <f t="shared" si="5"/>
        <v>7033</v>
      </c>
      <c r="AS7" s="50"/>
      <c r="AT7" s="53"/>
      <c r="AU7" s="18">
        <f t="shared" si="0"/>
        <v>6.9612185411630882</v>
      </c>
      <c r="AV7" s="47">
        <v>4</v>
      </c>
      <c r="AW7" s="16">
        <f t="shared" si="6"/>
        <v>614</v>
      </c>
      <c r="AX7" s="19">
        <f t="shared" si="7"/>
        <v>8.7302715768519834E-2</v>
      </c>
      <c r="AY7" s="20">
        <f t="shared" si="8"/>
        <v>3415</v>
      </c>
      <c r="AZ7" s="21">
        <f t="shared" si="1"/>
        <v>0.48556803639982937</v>
      </c>
      <c r="BA7" s="20">
        <f t="shared" si="9"/>
        <v>2554</v>
      </c>
      <c r="BB7" s="21">
        <f t="shared" si="2"/>
        <v>0.3631451727570027</v>
      </c>
      <c r="BC7" s="20">
        <f t="shared" si="10"/>
        <v>450</v>
      </c>
      <c r="BD7" s="21">
        <f t="shared" si="3"/>
        <v>6.3984075074648081E-2</v>
      </c>
      <c r="BE7" s="51">
        <f t="shared" si="11"/>
        <v>11</v>
      </c>
      <c r="BF7" s="90">
        <f t="shared" si="4"/>
        <v>1.5640551684913977E-3</v>
      </c>
    </row>
    <row r="8" spans="1:58" s="60" customFormat="1" ht="15.75" customHeight="1">
      <c r="A8" s="47">
        <v>5</v>
      </c>
      <c r="B8" s="201" t="s">
        <v>167</v>
      </c>
      <c r="C8" s="202">
        <v>0</v>
      </c>
      <c r="D8" s="202">
        <v>0</v>
      </c>
      <c r="E8" s="202">
        <v>0</v>
      </c>
      <c r="F8" s="202">
        <v>0</v>
      </c>
      <c r="G8" s="202">
        <v>0</v>
      </c>
      <c r="H8" s="202">
        <v>0</v>
      </c>
      <c r="I8" s="202">
        <v>2</v>
      </c>
      <c r="J8" s="202">
        <v>6</v>
      </c>
      <c r="K8" s="202">
        <v>7</v>
      </c>
      <c r="L8" s="202">
        <v>18</v>
      </c>
      <c r="M8" s="202">
        <v>26</v>
      </c>
      <c r="N8" s="202">
        <v>39</v>
      </c>
      <c r="O8" s="202">
        <v>67</v>
      </c>
      <c r="P8" s="202">
        <v>76</v>
      </c>
      <c r="Q8" s="202">
        <v>101</v>
      </c>
      <c r="R8" s="202">
        <v>129</v>
      </c>
      <c r="S8" s="202">
        <v>170</v>
      </c>
      <c r="T8" s="202">
        <v>212</v>
      </c>
      <c r="U8" s="202">
        <v>245</v>
      </c>
      <c r="V8" s="202">
        <v>276</v>
      </c>
      <c r="W8" s="202">
        <v>374</v>
      </c>
      <c r="X8" s="202">
        <v>439</v>
      </c>
      <c r="Y8" s="202">
        <v>448</v>
      </c>
      <c r="Z8" s="202">
        <v>551</v>
      </c>
      <c r="AA8" s="202">
        <v>613</v>
      </c>
      <c r="AB8" s="202">
        <v>656</v>
      </c>
      <c r="AC8" s="202">
        <v>710</v>
      </c>
      <c r="AD8" s="202">
        <v>756</v>
      </c>
      <c r="AE8" s="202">
        <v>768</v>
      </c>
      <c r="AF8" s="202">
        <v>798</v>
      </c>
      <c r="AG8" s="202">
        <v>798</v>
      </c>
      <c r="AH8" s="202">
        <v>780</v>
      </c>
      <c r="AI8" s="202">
        <v>712</v>
      </c>
      <c r="AJ8" s="202">
        <v>660</v>
      </c>
      <c r="AK8" s="202">
        <v>544</v>
      </c>
      <c r="AL8" s="202">
        <v>473</v>
      </c>
      <c r="AM8" s="202">
        <v>399</v>
      </c>
      <c r="AN8" s="202">
        <v>289</v>
      </c>
      <c r="AO8" s="202">
        <v>245</v>
      </c>
      <c r="AP8" s="202">
        <v>183</v>
      </c>
      <c r="AQ8" s="202">
        <v>87</v>
      </c>
      <c r="AR8" s="50">
        <f t="shared" si="5"/>
        <v>12657</v>
      </c>
      <c r="AS8" s="50"/>
      <c r="AT8" s="53"/>
      <c r="AU8" s="71">
        <f>AR26/AR8</f>
        <v>6.8866437544441812</v>
      </c>
      <c r="AV8" s="47">
        <v>5</v>
      </c>
      <c r="AW8" s="16">
        <f t="shared" si="6"/>
        <v>1374</v>
      </c>
      <c r="AX8" s="19">
        <f t="shared" si="7"/>
        <v>0.1085565299834084</v>
      </c>
      <c r="AY8" s="20">
        <f t="shared" si="8"/>
        <v>6113</v>
      </c>
      <c r="AZ8" s="21">
        <f t="shared" si="1"/>
        <v>0.48297384846330094</v>
      </c>
      <c r="BA8" s="20">
        <f t="shared" si="9"/>
        <v>3967</v>
      </c>
      <c r="BB8" s="21">
        <f t="shared" si="2"/>
        <v>0.3134234020700008</v>
      </c>
      <c r="BC8" s="20">
        <f t="shared" si="10"/>
        <v>1203</v>
      </c>
      <c r="BD8" s="21">
        <f t="shared" si="3"/>
        <v>9.5046219483289882E-2</v>
      </c>
      <c r="BE8" s="75">
        <f t="shared" si="11"/>
        <v>87</v>
      </c>
      <c r="BF8" s="90">
        <f t="shared" si="4"/>
        <v>6.8736667456743301E-3</v>
      </c>
    </row>
    <row r="9" spans="1:58" ht="15.75" customHeight="1">
      <c r="A9" s="47">
        <v>6</v>
      </c>
      <c r="B9" s="201" t="s">
        <v>18</v>
      </c>
      <c r="C9" s="202">
        <v>0</v>
      </c>
      <c r="D9" s="202">
        <v>0</v>
      </c>
      <c r="E9" s="202">
        <v>0</v>
      </c>
      <c r="F9" s="202">
        <v>1</v>
      </c>
      <c r="G9" s="202">
        <v>2</v>
      </c>
      <c r="H9" s="202">
        <v>1</v>
      </c>
      <c r="I9" s="202">
        <v>4</v>
      </c>
      <c r="J9" s="202">
        <v>12</v>
      </c>
      <c r="K9" s="202">
        <v>20</v>
      </c>
      <c r="L9" s="202">
        <v>36</v>
      </c>
      <c r="M9" s="202">
        <v>54</v>
      </c>
      <c r="N9" s="202">
        <v>69</v>
      </c>
      <c r="O9" s="202">
        <v>104</v>
      </c>
      <c r="P9" s="202">
        <v>117</v>
      </c>
      <c r="Q9" s="202">
        <v>148</v>
      </c>
      <c r="R9" s="202">
        <v>172</v>
      </c>
      <c r="S9" s="202">
        <v>220</v>
      </c>
      <c r="T9" s="202">
        <v>237</v>
      </c>
      <c r="U9" s="202">
        <v>286</v>
      </c>
      <c r="V9" s="202">
        <v>319</v>
      </c>
      <c r="W9" s="202">
        <v>414</v>
      </c>
      <c r="X9" s="202">
        <v>451</v>
      </c>
      <c r="Y9" s="202">
        <v>512</v>
      </c>
      <c r="Z9" s="202">
        <v>553</v>
      </c>
      <c r="AA9" s="202">
        <v>573</v>
      </c>
      <c r="AB9" s="202">
        <v>712</v>
      </c>
      <c r="AC9" s="202">
        <v>766</v>
      </c>
      <c r="AD9" s="202">
        <v>826</v>
      </c>
      <c r="AE9" s="202">
        <v>912</v>
      </c>
      <c r="AF9" s="202">
        <v>964</v>
      </c>
      <c r="AG9" s="202">
        <v>935</v>
      </c>
      <c r="AH9" s="202">
        <v>999</v>
      </c>
      <c r="AI9" s="202">
        <v>876</v>
      </c>
      <c r="AJ9" s="202">
        <v>873</v>
      </c>
      <c r="AK9" s="202">
        <v>726</v>
      </c>
      <c r="AL9" s="202">
        <v>612</v>
      </c>
      <c r="AM9" s="202">
        <v>464</v>
      </c>
      <c r="AN9" s="202">
        <v>317</v>
      </c>
      <c r="AO9" s="202">
        <v>206</v>
      </c>
      <c r="AP9" s="202">
        <v>123</v>
      </c>
      <c r="AQ9" s="202">
        <v>39</v>
      </c>
      <c r="AR9" s="50">
        <f t="shared" si="5"/>
        <v>14655</v>
      </c>
      <c r="AS9" s="50"/>
      <c r="AT9" s="53"/>
      <c r="AU9" s="18">
        <f t="shared" si="0"/>
        <v>6.8519959058341859</v>
      </c>
      <c r="AV9" s="47">
        <v>6</v>
      </c>
      <c r="AW9" s="16">
        <f t="shared" si="6"/>
        <v>1802</v>
      </c>
      <c r="AX9" s="19">
        <f t="shared" si="7"/>
        <v>0.12296144660525418</v>
      </c>
      <c r="AY9" s="20">
        <f t="shared" si="8"/>
        <v>6683</v>
      </c>
      <c r="AZ9" s="21">
        <f t="shared" si="1"/>
        <v>0.4560218355510065</v>
      </c>
      <c r="BA9" s="20">
        <f t="shared" si="9"/>
        <v>5021</v>
      </c>
      <c r="BB9" s="21">
        <f t="shared" si="2"/>
        <v>0.34261344251108838</v>
      </c>
      <c r="BC9" s="20">
        <f t="shared" si="10"/>
        <v>1149</v>
      </c>
      <c r="BD9" s="21">
        <f t="shared" si="3"/>
        <v>7.8403275332650971E-2</v>
      </c>
      <c r="BE9" s="51">
        <f t="shared" si="11"/>
        <v>39</v>
      </c>
      <c r="BF9" s="90">
        <f t="shared" si="4"/>
        <v>2.6612077789150462E-3</v>
      </c>
    </row>
    <row r="10" spans="1:58" ht="15.75" customHeight="1">
      <c r="A10" s="47">
        <v>7</v>
      </c>
      <c r="B10" s="203" t="s">
        <v>16</v>
      </c>
      <c r="C10" s="202">
        <v>0</v>
      </c>
      <c r="D10" s="202">
        <v>0</v>
      </c>
      <c r="E10" s="202">
        <v>0</v>
      </c>
      <c r="F10" s="202">
        <v>0</v>
      </c>
      <c r="G10" s="202">
        <v>0</v>
      </c>
      <c r="H10" s="202">
        <v>2</v>
      </c>
      <c r="I10" s="202">
        <v>2</v>
      </c>
      <c r="J10" s="202">
        <v>6</v>
      </c>
      <c r="K10" s="202">
        <v>12</v>
      </c>
      <c r="L10" s="202">
        <v>15</v>
      </c>
      <c r="M10" s="202">
        <v>29</v>
      </c>
      <c r="N10" s="202">
        <v>39</v>
      </c>
      <c r="O10" s="202">
        <v>40</v>
      </c>
      <c r="P10" s="202">
        <v>55</v>
      </c>
      <c r="Q10" s="202">
        <v>92</v>
      </c>
      <c r="R10" s="202">
        <v>96</v>
      </c>
      <c r="S10" s="202">
        <v>147</v>
      </c>
      <c r="T10" s="202">
        <v>160</v>
      </c>
      <c r="U10" s="202">
        <v>218</v>
      </c>
      <c r="V10" s="202">
        <v>295</v>
      </c>
      <c r="W10" s="202">
        <v>305</v>
      </c>
      <c r="X10" s="202">
        <v>353</v>
      </c>
      <c r="Y10" s="202">
        <v>417</v>
      </c>
      <c r="Z10" s="202">
        <v>469</v>
      </c>
      <c r="AA10" s="202">
        <v>493</v>
      </c>
      <c r="AB10" s="202">
        <v>579</v>
      </c>
      <c r="AC10" s="202">
        <v>635</v>
      </c>
      <c r="AD10" s="202">
        <v>662</v>
      </c>
      <c r="AE10" s="202">
        <v>752</v>
      </c>
      <c r="AF10" s="202">
        <v>729</v>
      </c>
      <c r="AG10" s="202">
        <v>676</v>
      </c>
      <c r="AH10" s="202">
        <v>634</v>
      </c>
      <c r="AI10" s="202">
        <v>548</v>
      </c>
      <c r="AJ10" s="202">
        <v>479</v>
      </c>
      <c r="AK10" s="202">
        <v>347</v>
      </c>
      <c r="AL10" s="202">
        <v>272</v>
      </c>
      <c r="AM10" s="202">
        <v>237</v>
      </c>
      <c r="AN10" s="202">
        <v>176</v>
      </c>
      <c r="AO10" s="202">
        <v>109</v>
      </c>
      <c r="AP10" s="202">
        <v>94</v>
      </c>
      <c r="AQ10" s="202">
        <v>65</v>
      </c>
      <c r="AR10" s="50">
        <f t="shared" si="5"/>
        <v>10239</v>
      </c>
      <c r="AS10" s="50"/>
      <c r="AT10" s="53"/>
      <c r="AU10" s="18">
        <f t="shared" si="0"/>
        <v>6.7376452778591656</v>
      </c>
      <c r="AV10" s="47">
        <v>7</v>
      </c>
      <c r="AW10" s="16">
        <f t="shared" si="6"/>
        <v>1208</v>
      </c>
      <c r="AX10" s="19">
        <f t="shared" si="7"/>
        <v>0.11798027151088973</v>
      </c>
      <c r="AY10" s="20">
        <f t="shared" si="8"/>
        <v>5394</v>
      </c>
      <c r="AZ10" s="21">
        <f t="shared" si="1"/>
        <v>0.5268092587166715</v>
      </c>
      <c r="BA10" s="20">
        <f t="shared" si="9"/>
        <v>2956</v>
      </c>
      <c r="BB10" s="21">
        <f t="shared" si="2"/>
        <v>0.28870006836605139</v>
      </c>
      <c r="BC10" s="20">
        <f t="shared" si="10"/>
        <v>681</v>
      </c>
      <c r="BD10" s="21">
        <f t="shared" si="3"/>
        <v>6.6510401406387337E-2</v>
      </c>
      <c r="BE10" s="51">
        <f t="shared" si="11"/>
        <v>65</v>
      </c>
      <c r="BF10" s="90">
        <f t="shared" si="4"/>
        <v>6.3482761988475434E-3</v>
      </c>
    </row>
    <row r="11" spans="1:58" ht="15.75" customHeight="1">
      <c r="A11" s="47">
        <v>8</v>
      </c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50">
        <f t="shared" si="5"/>
        <v>0</v>
      </c>
      <c r="AS11" s="50"/>
      <c r="AT11" s="53"/>
      <c r="AU11" s="18" t="e">
        <f t="shared" si="0"/>
        <v>#DIV/0!</v>
      </c>
      <c r="AV11" s="17"/>
      <c r="AW11" s="16">
        <f t="shared" si="6"/>
        <v>0</v>
      </c>
      <c r="AX11" s="19" t="e">
        <f t="shared" si="7"/>
        <v>#DIV/0!</v>
      </c>
      <c r="AY11" s="20">
        <f t="shared" si="8"/>
        <v>0</v>
      </c>
      <c r="AZ11" s="21" t="e">
        <f t="shared" si="1"/>
        <v>#DIV/0!</v>
      </c>
      <c r="BA11" s="20">
        <f t="shared" si="9"/>
        <v>0</v>
      </c>
      <c r="BB11" s="21" t="e">
        <f t="shared" si="2"/>
        <v>#DIV/0!</v>
      </c>
      <c r="BC11" s="20">
        <f t="shared" si="10"/>
        <v>0</v>
      </c>
      <c r="BD11" s="21" t="e">
        <f t="shared" si="3"/>
        <v>#DIV/0!</v>
      </c>
      <c r="BE11" s="51">
        <f t="shared" si="11"/>
        <v>0</v>
      </c>
      <c r="BF11" s="90" t="e">
        <f t="shared" si="4"/>
        <v>#DIV/0!</v>
      </c>
    </row>
    <row r="12" spans="1:58" ht="15.75" customHeight="1">
      <c r="A12" s="47">
        <v>9</v>
      </c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50">
        <f t="shared" si="5"/>
        <v>0</v>
      </c>
      <c r="AS12" s="50"/>
      <c r="AT12" s="53"/>
      <c r="AU12" s="18" t="e">
        <f t="shared" si="0"/>
        <v>#DIV/0!</v>
      </c>
      <c r="AV12" s="17"/>
      <c r="AW12" s="16">
        <f t="shared" si="6"/>
        <v>0</v>
      </c>
      <c r="AX12" s="19" t="e">
        <f t="shared" si="7"/>
        <v>#DIV/0!</v>
      </c>
      <c r="AY12" s="20">
        <f t="shared" si="8"/>
        <v>0</v>
      </c>
      <c r="AZ12" s="21" t="e">
        <f t="shared" si="1"/>
        <v>#DIV/0!</v>
      </c>
      <c r="BA12" s="20">
        <f t="shared" si="9"/>
        <v>0</v>
      </c>
      <c r="BB12" s="21" t="e">
        <f t="shared" si="2"/>
        <v>#DIV/0!</v>
      </c>
      <c r="BC12" s="20">
        <f t="shared" si="10"/>
        <v>0</v>
      </c>
      <c r="BD12" s="21" t="e">
        <f t="shared" si="3"/>
        <v>#DIV/0!</v>
      </c>
      <c r="BE12" s="51">
        <f t="shared" si="11"/>
        <v>0</v>
      </c>
      <c r="BF12" s="90" t="e">
        <f t="shared" si="4"/>
        <v>#DIV/0!</v>
      </c>
    </row>
    <row r="13" spans="1:58" ht="15.75" customHeight="1">
      <c r="A13" s="43"/>
      <c r="B13" s="43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</row>
    <row r="14" spans="1:58" ht="15.75" customHeight="1">
      <c r="A14" s="43"/>
      <c r="B14" s="43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</row>
    <row r="15" spans="1:58" s="15" customFormat="1" ht="29.25" customHeight="1">
      <c r="A15" s="12"/>
      <c r="B15" s="12" t="s">
        <v>84</v>
      </c>
      <c r="C15" s="49">
        <v>1</v>
      </c>
      <c r="D15" s="49">
        <v>0</v>
      </c>
      <c r="E15" s="49">
        <v>1</v>
      </c>
      <c r="F15" s="49">
        <v>1</v>
      </c>
      <c r="G15" s="49">
        <v>3</v>
      </c>
      <c r="H15" s="49">
        <v>10</v>
      </c>
      <c r="I15" s="49">
        <v>21</v>
      </c>
      <c r="J15" s="49">
        <v>37</v>
      </c>
      <c r="K15" s="49">
        <v>60</v>
      </c>
      <c r="L15" s="49">
        <v>74</v>
      </c>
      <c r="M15" s="49">
        <v>118</v>
      </c>
      <c r="N15" s="49">
        <v>189</v>
      </c>
      <c r="O15" s="49">
        <v>217</v>
      </c>
      <c r="P15" s="49">
        <v>317</v>
      </c>
      <c r="Q15" s="49">
        <v>350</v>
      </c>
      <c r="R15" s="49">
        <v>384</v>
      </c>
      <c r="S15" s="49">
        <v>430</v>
      </c>
      <c r="T15" s="49">
        <v>500</v>
      </c>
      <c r="U15" s="49">
        <v>559</v>
      </c>
      <c r="V15" s="49">
        <v>585</v>
      </c>
      <c r="W15" s="49">
        <v>586</v>
      </c>
      <c r="X15" s="49">
        <v>571</v>
      </c>
      <c r="Y15" s="49">
        <v>582</v>
      </c>
      <c r="Z15" s="49">
        <v>566</v>
      </c>
      <c r="AA15" s="49">
        <v>544</v>
      </c>
      <c r="AB15" s="49">
        <v>522</v>
      </c>
      <c r="AC15" s="49">
        <v>475</v>
      </c>
      <c r="AD15" s="49">
        <v>435</v>
      </c>
      <c r="AE15" s="49">
        <v>362</v>
      </c>
      <c r="AF15" s="49">
        <v>358</v>
      </c>
      <c r="AG15" s="49">
        <v>284</v>
      </c>
      <c r="AH15" s="49">
        <v>251</v>
      </c>
      <c r="AI15" s="49">
        <v>199</v>
      </c>
      <c r="AJ15" s="49">
        <v>161</v>
      </c>
      <c r="AK15" s="49">
        <v>155</v>
      </c>
      <c r="AL15" s="49">
        <v>124</v>
      </c>
      <c r="AM15" s="49">
        <v>94</v>
      </c>
      <c r="AN15" s="49">
        <v>73</v>
      </c>
      <c r="AO15" s="49">
        <v>78</v>
      </c>
      <c r="AP15" s="49">
        <v>57</v>
      </c>
      <c r="AQ15" s="49">
        <v>38</v>
      </c>
      <c r="AR15" s="50">
        <f>SUM(C15:AQ15)</f>
        <v>10372</v>
      </c>
      <c r="AS15" s="14"/>
      <c r="AT15" s="13"/>
      <c r="AU15" s="100">
        <f>AR33/AR15</f>
        <v>5.5301532973389893</v>
      </c>
      <c r="AW15" s="16">
        <f t="shared" ref="AW15" si="12">SUM(C15:V15)</f>
        <v>3857</v>
      </c>
      <c r="AX15" s="19">
        <f t="shared" ref="AX15" si="13">AW15/AR15</f>
        <v>0.37186656382568456</v>
      </c>
      <c r="AY15" s="20">
        <f t="shared" ref="AY15" si="14">SUM(W15:AF15)</f>
        <v>5001</v>
      </c>
      <c r="AZ15" s="21">
        <f t="shared" ref="AZ15" si="15">AY15/AR15</f>
        <v>0.48216351716158889</v>
      </c>
      <c r="BA15" s="20">
        <f t="shared" ref="BA15" si="16">SUM(AG15:AL15)</f>
        <v>1174</v>
      </c>
      <c r="BB15" s="21">
        <f t="shared" ref="BB15" si="17">BA15/AR15</f>
        <v>0.11318935595834941</v>
      </c>
      <c r="BC15" s="20">
        <f t="shared" ref="BC15" si="18">SUM(AM15:AQ15)</f>
        <v>340</v>
      </c>
      <c r="BD15" s="21">
        <f>BC15/AR15</f>
        <v>3.2780563054377168E-2</v>
      </c>
      <c r="BE15" s="51">
        <f t="shared" ref="BE15" si="19">AQ15</f>
        <v>38</v>
      </c>
      <c r="BF15" s="90">
        <f>BE15/AR15</f>
        <v>3.6637099884303894E-3</v>
      </c>
    </row>
    <row r="16" spans="1:58" ht="15.75" customHeight="1">
      <c r="A16" s="43"/>
      <c r="B16" s="43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</row>
    <row r="17" spans="1:58" ht="15.75" hidden="1" customHeight="1">
      <c r="A17" s="43"/>
      <c r="B17" s="43" t="s">
        <v>422</v>
      </c>
      <c r="C17" s="141">
        <v>0</v>
      </c>
      <c r="D17" s="141">
        <v>0</v>
      </c>
      <c r="E17" s="141">
        <v>0</v>
      </c>
      <c r="F17" s="141">
        <v>0</v>
      </c>
      <c r="G17" s="141">
        <v>0</v>
      </c>
      <c r="H17" s="141">
        <v>1</v>
      </c>
      <c r="I17" s="141">
        <v>4</v>
      </c>
      <c r="J17" s="141">
        <v>2</v>
      </c>
      <c r="K17" s="141">
        <v>12</v>
      </c>
      <c r="L17" s="141">
        <v>17</v>
      </c>
      <c r="M17" s="141">
        <v>37</v>
      </c>
      <c r="N17" s="141">
        <v>45</v>
      </c>
      <c r="O17" s="141">
        <v>71</v>
      </c>
      <c r="P17" s="141">
        <v>84</v>
      </c>
      <c r="Q17" s="141">
        <v>95</v>
      </c>
      <c r="R17" s="141">
        <v>111</v>
      </c>
      <c r="S17" s="141">
        <v>122</v>
      </c>
      <c r="T17" s="141">
        <v>144</v>
      </c>
      <c r="U17" s="141">
        <v>173</v>
      </c>
      <c r="V17" s="141">
        <v>172</v>
      </c>
      <c r="W17" s="141">
        <v>165</v>
      </c>
      <c r="X17" s="141">
        <v>218</v>
      </c>
      <c r="Y17" s="141">
        <v>213</v>
      </c>
      <c r="Z17" s="141">
        <v>215</v>
      </c>
      <c r="AA17" s="141">
        <v>245</v>
      </c>
      <c r="AB17" s="141">
        <v>286</v>
      </c>
      <c r="AC17" s="141">
        <v>321</v>
      </c>
      <c r="AD17" s="141">
        <v>352</v>
      </c>
      <c r="AE17" s="141">
        <v>402</v>
      </c>
      <c r="AF17" s="141">
        <v>409</v>
      </c>
      <c r="AG17" s="141">
        <v>481</v>
      </c>
      <c r="AH17" s="141">
        <v>502</v>
      </c>
      <c r="AI17" s="141">
        <v>521</v>
      </c>
      <c r="AJ17" s="141">
        <v>496</v>
      </c>
      <c r="AK17" s="141">
        <v>639</v>
      </c>
      <c r="AL17" s="141">
        <v>637</v>
      </c>
      <c r="AM17" s="141">
        <v>699</v>
      </c>
      <c r="AN17" s="141">
        <v>820</v>
      </c>
      <c r="AO17" s="141">
        <v>881</v>
      </c>
      <c r="AP17" s="141">
        <v>491</v>
      </c>
      <c r="AQ17" s="141">
        <v>987</v>
      </c>
      <c r="AR17" s="50">
        <f>SUM(C17:AQ17)</f>
        <v>11070</v>
      </c>
      <c r="AU17" s="45">
        <f>AR35/AR17</f>
        <v>7.7472448057813912</v>
      </c>
      <c r="AW17" s="65">
        <f>SUM(C17:AA17)</f>
        <v>2146</v>
      </c>
      <c r="AX17" s="66">
        <f>AW17/AR17</f>
        <v>0.1938572719060524</v>
      </c>
      <c r="AY17" s="67">
        <f>SUM(AB17:AI17)</f>
        <v>3274</v>
      </c>
      <c r="AZ17" s="68">
        <f>AY17/AR17</f>
        <v>0.29575429087624211</v>
      </c>
      <c r="BA17" s="67">
        <f>SUM(AJ17:AP17)</f>
        <v>4663</v>
      </c>
      <c r="BB17" s="68">
        <f t="shared" ref="BB17" si="20">BA17/AR17</f>
        <v>0.42122854561878953</v>
      </c>
      <c r="BC17" s="22" t="e">
        <f>SUM(#REF!)</f>
        <v>#REF!</v>
      </c>
      <c r="BD17" s="21" t="e">
        <f>BC17/AR17</f>
        <v>#REF!</v>
      </c>
      <c r="BE17" s="51" t="e">
        <f>#REF!</f>
        <v>#REF!</v>
      </c>
      <c r="BF17" s="90" t="e">
        <f>BE17/AR17</f>
        <v>#REF!</v>
      </c>
    </row>
    <row r="18" spans="1:58" ht="15.75" customHeight="1">
      <c r="A18" s="43"/>
      <c r="B18" s="43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</row>
    <row r="19" spans="1:58" ht="15.75" customHeight="1">
      <c r="A19" s="43"/>
      <c r="B19" s="43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</row>
    <row r="20" spans="1:58" ht="19.5" customHeight="1">
      <c r="A20" s="43"/>
      <c r="B20" s="43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</row>
    <row r="21" spans="1:58" ht="19.5" customHeight="1">
      <c r="A21" s="43"/>
      <c r="B21" s="43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</row>
    <row r="22" spans="1:58" ht="19.5" customHeight="1">
      <c r="A22" s="47">
        <v>1</v>
      </c>
      <c r="B22" s="201" t="s">
        <v>17</v>
      </c>
      <c r="C22" s="49">
        <f t="shared" ref="C22:AH22" si="21">C4*C3</f>
        <v>0</v>
      </c>
      <c r="D22" s="49">
        <f t="shared" si="21"/>
        <v>0</v>
      </c>
      <c r="E22" s="49">
        <f t="shared" si="21"/>
        <v>0</v>
      </c>
      <c r="F22" s="49">
        <f t="shared" si="21"/>
        <v>0</v>
      </c>
      <c r="G22" s="49">
        <f t="shared" si="21"/>
        <v>1</v>
      </c>
      <c r="H22" s="49">
        <f t="shared" si="21"/>
        <v>0</v>
      </c>
      <c r="I22" s="49">
        <f t="shared" si="21"/>
        <v>3</v>
      </c>
      <c r="J22" s="49">
        <f t="shared" si="21"/>
        <v>10.5</v>
      </c>
      <c r="K22" s="49">
        <f t="shared" si="21"/>
        <v>6</v>
      </c>
      <c r="L22" s="49">
        <f t="shared" si="21"/>
        <v>18</v>
      </c>
      <c r="M22" s="49">
        <f t="shared" si="21"/>
        <v>60</v>
      </c>
      <c r="N22" s="49">
        <f t="shared" si="21"/>
        <v>68.75</v>
      </c>
      <c r="O22" s="49">
        <f t="shared" si="21"/>
        <v>132</v>
      </c>
      <c r="P22" s="49">
        <f t="shared" si="21"/>
        <v>172.25</v>
      </c>
      <c r="Q22" s="49">
        <f t="shared" si="21"/>
        <v>252</v>
      </c>
      <c r="R22" s="49">
        <f t="shared" si="21"/>
        <v>315</v>
      </c>
      <c r="S22" s="49">
        <f t="shared" si="21"/>
        <v>460</v>
      </c>
      <c r="T22" s="49">
        <f t="shared" si="21"/>
        <v>633.25</v>
      </c>
      <c r="U22" s="49">
        <f t="shared" si="21"/>
        <v>760.5</v>
      </c>
      <c r="V22" s="49">
        <f t="shared" si="21"/>
        <v>855</v>
      </c>
      <c r="W22" s="49">
        <f t="shared" si="21"/>
        <v>1030</v>
      </c>
      <c r="X22" s="49">
        <f t="shared" si="21"/>
        <v>1254.75</v>
      </c>
      <c r="Y22" s="49">
        <f t="shared" si="21"/>
        <v>1507</v>
      </c>
      <c r="Z22" s="49">
        <f t="shared" si="21"/>
        <v>1702</v>
      </c>
      <c r="AA22" s="49">
        <f t="shared" si="21"/>
        <v>2190</v>
      </c>
      <c r="AB22" s="49">
        <f t="shared" si="21"/>
        <v>2412.5</v>
      </c>
      <c r="AC22" s="49">
        <f t="shared" si="21"/>
        <v>2840.5</v>
      </c>
      <c r="AD22" s="49">
        <f t="shared" si="21"/>
        <v>3361.5</v>
      </c>
      <c r="AE22" s="49">
        <f t="shared" si="21"/>
        <v>3647</v>
      </c>
      <c r="AF22" s="49">
        <f t="shared" si="21"/>
        <v>4096.25</v>
      </c>
      <c r="AG22" s="49">
        <f t="shared" si="21"/>
        <v>4830</v>
      </c>
      <c r="AH22" s="49">
        <f t="shared" si="21"/>
        <v>4905.75</v>
      </c>
      <c r="AI22" s="49">
        <f t="shared" ref="AI22:AQ22" si="22">AI4*AI3</f>
        <v>5568</v>
      </c>
      <c r="AJ22" s="49">
        <f t="shared" si="22"/>
        <v>4983</v>
      </c>
      <c r="AK22" s="49">
        <f t="shared" si="22"/>
        <v>5312.5</v>
      </c>
      <c r="AL22" s="49">
        <f t="shared" si="22"/>
        <v>4550</v>
      </c>
      <c r="AM22" s="49">
        <f t="shared" si="22"/>
        <v>3960</v>
      </c>
      <c r="AN22" s="49">
        <f t="shared" si="22"/>
        <v>2997</v>
      </c>
      <c r="AO22" s="49">
        <f t="shared" si="22"/>
        <v>2384.5</v>
      </c>
      <c r="AP22" s="49">
        <f t="shared" si="22"/>
        <v>1365</v>
      </c>
      <c r="AQ22" s="49">
        <f t="shared" si="22"/>
        <v>720</v>
      </c>
      <c r="AR22" s="50">
        <f t="shared" ref="AR22:AR30" si="23">SUM(C22:AQ22)</f>
        <v>69364.5</v>
      </c>
      <c r="AS22" s="50"/>
      <c r="AT22" s="54"/>
      <c r="AU22" s="53"/>
      <c r="AV22" s="51"/>
      <c r="AW22" s="52">
        <f t="shared" ref="AW22:AW30" si="24">AV22/AR22</f>
        <v>0</v>
      </c>
      <c r="AX22" s="53">
        <f t="shared" ref="AX22:AX30" si="25">RANK(AW22,$AW$4:$AW$12,0)</f>
        <v>8</v>
      </c>
      <c r="AY22" s="51">
        <f t="shared" ref="AY22:AY30" si="26">SUM(AQ22:AQ22)</f>
        <v>720</v>
      </c>
      <c r="AZ22" s="52">
        <f t="shared" ref="AZ22:AZ30" si="27">AY22/AR22</f>
        <v>1.0379949397746686E-2</v>
      </c>
      <c r="BA22" s="53" t="e">
        <f t="shared" ref="BA22:BA30" si="28">RANK(AZ22,$AZ$4:$AZ$12,0)</f>
        <v>#DIV/0!</v>
      </c>
    </row>
    <row r="23" spans="1:58" ht="19.5" customHeight="1">
      <c r="A23" s="47">
        <v>2</v>
      </c>
      <c r="B23" s="201" t="s">
        <v>160</v>
      </c>
      <c r="C23" s="49">
        <f t="shared" ref="C23:AH23" si="29">C5*C3</f>
        <v>0</v>
      </c>
      <c r="D23" s="49">
        <f t="shared" si="29"/>
        <v>0</v>
      </c>
      <c r="E23" s="49">
        <f t="shared" si="29"/>
        <v>0.5</v>
      </c>
      <c r="F23" s="49">
        <f t="shared" si="29"/>
        <v>0</v>
      </c>
      <c r="G23" s="49">
        <f t="shared" si="29"/>
        <v>0</v>
      </c>
      <c r="H23" s="49">
        <f t="shared" si="29"/>
        <v>0</v>
      </c>
      <c r="I23" s="49">
        <f t="shared" si="29"/>
        <v>0</v>
      </c>
      <c r="J23" s="49">
        <f t="shared" si="29"/>
        <v>1.75</v>
      </c>
      <c r="K23" s="49">
        <f t="shared" si="29"/>
        <v>12</v>
      </c>
      <c r="L23" s="49">
        <f t="shared" si="29"/>
        <v>13.5</v>
      </c>
      <c r="M23" s="49">
        <f t="shared" si="29"/>
        <v>22.5</v>
      </c>
      <c r="N23" s="49">
        <f t="shared" si="29"/>
        <v>44</v>
      </c>
      <c r="O23" s="49">
        <f t="shared" si="29"/>
        <v>84</v>
      </c>
      <c r="P23" s="49">
        <f t="shared" si="29"/>
        <v>87.75</v>
      </c>
      <c r="Q23" s="49">
        <f t="shared" si="29"/>
        <v>136.5</v>
      </c>
      <c r="R23" s="49">
        <f t="shared" si="29"/>
        <v>273.75</v>
      </c>
      <c r="S23" s="49">
        <f t="shared" si="29"/>
        <v>328</v>
      </c>
      <c r="T23" s="49">
        <f t="shared" si="29"/>
        <v>514.25</v>
      </c>
      <c r="U23" s="49">
        <f t="shared" si="29"/>
        <v>765</v>
      </c>
      <c r="V23" s="49">
        <f t="shared" si="29"/>
        <v>921.5</v>
      </c>
      <c r="W23" s="49">
        <f t="shared" si="29"/>
        <v>1165</v>
      </c>
      <c r="X23" s="49">
        <f t="shared" si="29"/>
        <v>1338.75</v>
      </c>
      <c r="Y23" s="49">
        <f t="shared" si="29"/>
        <v>1892</v>
      </c>
      <c r="Z23" s="49">
        <f t="shared" si="29"/>
        <v>2070</v>
      </c>
      <c r="AA23" s="49">
        <f t="shared" si="29"/>
        <v>2346</v>
      </c>
      <c r="AB23" s="49">
        <f t="shared" si="29"/>
        <v>3037.5</v>
      </c>
      <c r="AC23" s="49">
        <f t="shared" si="29"/>
        <v>3295.5</v>
      </c>
      <c r="AD23" s="49">
        <f t="shared" si="29"/>
        <v>3915</v>
      </c>
      <c r="AE23" s="49">
        <f t="shared" si="29"/>
        <v>4109</v>
      </c>
      <c r="AF23" s="49">
        <f t="shared" si="29"/>
        <v>4864.75</v>
      </c>
      <c r="AG23" s="49">
        <f t="shared" si="29"/>
        <v>4725</v>
      </c>
      <c r="AH23" s="49">
        <f t="shared" si="29"/>
        <v>4890.25</v>
      </c>
      <c r="AI23" s="49">
        <f t="shared" ref="AI23:AQ23" si="30">AI5*AI3</f>
        <v>5096</v>
      </c>
      <c r="AJ23" s="49">
        <f t="shared" si="30"/>
        <v>4752</v>
      </c>
      <c r="AK23" s="49">
        <f t="shared" si="30"/>
        <v>4420</v>
      </c>
      <c r="AL23" s="49">
        <f t="shared" si="30"/>
        <v>4007.5</v>
      </c>
      <c r="AM23" s="49">
        <f t="shared" si="30"/>
        <v>3348</v>
      </c>
      <c r="AN23" s="49">
        <f t="shared" si="30"/>
        <v>2331</v>
      </c>
      <c r="AO23" s="49">
        <f t="shared" si="30"/>
        <v>1757.5</v>
      </c>
      <c r="AP23" s="49">
        <f t="shared" si="30"/>
        <v>1179.75</v>
      </c>
      <c r="AQ23" s="49">
        <f t="shared" si="30"/>
        <v>560</v>
      </c>
      <c r="AR23" s="50">
        <f t="shared" si="23"/>
        <v>68305.5</v>
      </c>
      <c r="AS23" s="50"/>
      <c r="AT23" s="54"/>
      <c r="AU23" s="53"/>
      <c r="AV23" s="51"/>
      <c r="AW23" s="52">
        <f t="shared" si="24"/>
        <v>0</v>
      </c>
      <c r="AX23" s="53">
        <f t="shared" si="25"/>
        <v>8</v>
      </c>
      <c r="AY23" s="51">
        <f t="shared" si="26"/>
        <v>560</v>
      </c>
      <c r="AZ23" s="52">
        <f t="shared" si="27"/>
        <v>8.1984613244907075E-3</v>
      </c>
      <c r="BA23" s="53" t="e">
        <f t="shared" si="28"/>
        <v>#DIV/0!</v>
      </c>
    </row>
    <row r="24" spans="1:58" ht="19.5" customHeight="1">
      <c r="A24" s="47">
        <v>3</v>
      </c>
      <c r="B24" s="201" t="s">
        <v>152</v>
      </c>
      <c r="C24" s="49">
        <f t="shared" ref="C24:AH24" si="31">C6*C3</f>
        <v>0</v>
      </c>
      <c r="D24" s="49">
        <f t="shared" si="31"/>
        <v>0</v>
      </c>
      <c r="E24" s="49">
        <f t="shared" si="31"/>
        <v>0</v>
      </c>
      <c r="F24" s="49">
        <f t="shared" si="31"/>
        <v>0</v>
      </c>
      <c r="G24" s="49">
        <f t="shared" si="31"/>
        <v>0</v>
      </c>
      <c r="H24" s="49">
        <f t="shared" si="31"/>
        <v>1.25</v>
      </c>
      <c r="I24" s="49">
        <f t="shared" si="31"/>
        <v>1.5</v>
      </c>
      <c r="J24" s="49">
        <f t="shared" si="31"/>
        <v>7</v>
      </c>
      <c r="K24" s="49">
        <f t="shared" si="31"/>
        <v>14</v>
      </c>
      <c r="L24" s="49">
        <f t="shared" si="31"/>
        <v>22.5</v>
      </c>
      <c r="M24" s="49">
        <f t="shared" si="31"/>
        <v>42.5</v>
      </c>
      <c r="N24" s="49">
        <f t="shared" si="31"/>
        <v>66</v>
      </c>
      <c r="O24" s="49">
        <f t="shared" si="31"/>
        <v>81</v>
      </c>
      <c r="P24" s="49">
        <f t="shared" si="31"/>
        <v>159.25</v>
      </c>
      <c r="Q24" s="49">
        <f t="shared" si="31"/>
        <v>199.5</v>
      </c>
      <c r="R24" s="49">
        <f t="shared" si="31"/>
        <v>266.25</v>
      </c>
      <c r="S24" s="49">
        <f t="shared" si="31"/>
        <v>304</v>
      </c>
      <c r="T24" s="49">
        <f t="shared" si="31"/>
        <v>501.5</v>
      </c>
      <c r="U24" s="49">
        <f t="shared" si="31"/>
        <v>571.5</v>
      </c>
      <c r="V24" s="49">
        <f t="shared" si="31"/>
        <v>688.75</v>
      </c>
      <c r="W24" s="49">
        <f t="shared" si="31"/>
        <v>845</v>
      </c>
      <c r="X24" s="49">
        <f t="shared" si="31"/>
        <v>1123.5</v>
      </c>
      <c r="Y24" s="49">
        <f t="shared" si="31"/>
        <v>1485</v>
      </c>
      <c r="Z24" s="49">
        <f t="shared" si="31"/>
        <v>1656</v>
      </c>
      <c r="AA24" s="49">
        <f t="shared" si="31"/>
        <v>1524</v>
      </c>
      <c r="AB24" s="49">
        <f t="shared" si="31"/>
        <v>2087.5</v>
      </c>
      <c r="AC24" s="49">
        <f t="shared" si="31"/>
        <v>2340</v>
      </c>
      <c r="AD24" s="49">
        <f t="shared" si="31"/>
        <v>2457</v>
      </c>
      <c r="AE24" s="49">
        <f t="shared" si="31"/>
        <v>2996</v>
      </c>
      <c r="AF24" s="49">
        <f t="shared" si="31"/>
        <v>3161</v>
      </c>
      <c r="AG24" s="49">
        <f t="shared" si="31"/>
        <v>3150</v>
      </c>
      <c r="AH24" s="49">
        <f t="shared" si="31"/>
        <v>3355.75</v>
      </c>
      <c r="AI24" s="49">
        <f t="shared" ref="AI24:AQ24" si="32">AI6*AI3</f>
        <v>3400</v>
      </c>
      <c r="AJ24" s="49">
        <f t="shared" si="32"/>
        <v>3564</v>
      </c>
      <c r="AK24" s="49">
        <f t="shared" si="32"/>
        <v>3085.5</v>
      </c>
      <c r="AL24" s="49">
        <f t="shared" si="32"/>
        <v>2765</v>
      </c>
      <c r="AM24" s="49">
        <f t="shared" si="32"/>
        <v>2304</v>
      </c>
      <c r="AN24" s="49">
        <f t="shared" si="32"/>
        <v>2044.25</v>
      </c>
      <c r="AO24" s="49">
        <f t="shared" si="32"/>
        <v>1567.5</v>
      </c>
      <c r="AP24" s="49">
        <f t="shared" si="32"/>
        <v>1150.5</v>
      </c>
      <c r="AQ24" s="49">
        <f t="shared" si="32"/>
        <v>510</v>
      </c>
      <c r="AR24" s="50">
        <f t="shared" si="23"/>
        <v>49498</v>
      </c>
      <c r="AS24" s="50"/>
      <c r="AT24" s="54"/>
      <c r="AU24" s="53"/>
      <c r="AV24" s="51"/>
      <c r="AW24" s="52">
        <f t="shared" si="24"/>
        <v>0</v>
      </c>
      <c r="AX24" s="53">
        <f t="shared" si="25"/>
        <v>8</v>
      </c>
      <c r="AY24" s="51">
        <f t="shared" si="26"/>
        <v>510</v>
      </c>
      <c r="AZ24" s="52">
        <f t="shared" si="27"/>
        <v>1.0303446603903189E-2</v>
      </c>
      <c r="BA24" s="53" t="e">
        <f t="shared" si="28"/>
        <v>#DIV/0!</v>
      </c>
    </row>
    <row r="25" spans="1:58" ht="19.5" customHeight="1">
      <c r="A25" s="47">
        <v>4</v>
      </c>
      <c r="B25" s="201" t="s">
        <v>141</v>
      </c>
      <c r="C25" s="49">
        <f t="shared" ref="C25:AH25" si="33">C7*C3</f>
        <v>0</v>
      </c>
      <c r="D25" s="49">
        <f t="shared" si="33"/>
        <v>0</v>
      </c>
      <c r="E25" s="49">
        <f t="shared" si="33"/>
        <v>0</v>
      </c>
      <c r="F25" s="49">
        <f t="shared" si="33"/>
        <v>0</v>
      </c>
      <c r="G25" s="49">
        <f t="shared" si="33"/>
        <v>0</v>
      </c>
      <c r="H25" s="49">
        <f t="shared" si="33"/>
        <v>0</v>
      </c>
      <c r="I25" s="49">
        <f t="shared" si="33"/>
        <v>1.5</v>
      </c>
      <c r="J25" s="49">
        <f t="shared" si="33"/>
        <v>0</v>
      </c>
      <c r="K25" s="49">
        <f t="shared" si="33"/>
        <v>10</v>
      </c>
      <c r="L25" s="49">
        <f t="shared" si="33"/>
        <v>4.5</v>
      </c>
      <c r="M25" s="49">
        <f t="shared" si="33"/>
        <v>27.5</v>
      </c>
      <c r="N25" s="49">
        <f t="shared" si="33"/>
        <v>44</v>
      </c>
      <c r="O25" s="49">
        <f t="shared" si="33"/>
        <v>63</v>
      </c>
      <c r="P25" s="49">
        <f t="shared" si="33"/>
        <v>100.75</v>
      </c>
      <c r="Q25" s="49">
        <f t="shared" si="33"/>
        <v>175</v>
      </c>
      <c r="R25" s="49">
        <f t="shared" si="33"/>
        <v>236.25</v>
      </c>
      <c r="S25" s="49">
        <f t="shared" si="33"/>
        <v>244</v>
      </c>
      <c r="T25" s="49">
        <f t="shared" si="33"/>
        <v>420.75</v>
      </c>
      <c r="U25" s="49">
        <f t="shared" si="33"/>
        <v>522</v>
      </c>
      <c r="V25" s="49">
        <f t="shared" si="33"/>
        <v>655.5</v>
      </c>
      <c r="W25" s="49">
        <f t="shared" si="33"/>
        <v>780</v>
      </c>
      <c r="X25" s="49">
        <f t="shared" si="33"/>
        <v>1160.25</v>
      </c>
      <c r="Y25" s="49">
        <f t="shared" si="33"/>
        <v>1248.5</v>
      </c>
      <c r="Z25" s="49">
        <f t="shared" si="33"/>
        <v>1558.25</v>
      </c>
      <c r="AA25" s="49">
        <f t="shared" si="33"/>
        <v>1962</v>
      </c>
      <c r="AB25" s="49">
        <f t="shared" si="33"/>
        <v>2206.25</v>
      </c>
      <c r="AC25" s="49">
        <f t="shared" si="33"/>
        <v>2736.5</v>
      </c>
      <c r="AD25" s="49">
        <f t="shared" si="33"/>
        <v>2983.5</v>
      </c>
      <c r="AE25" s="49">
        <f t="shared" si="33"/>
        <v>3234</v>
      </c>
      <c r="AF25" s="49">
        <f t="shared" si="33"/>
        <v>3878.75</v>
      </c>
      <c r="AG25" s="49">
        <f t="shared" si="33"/>
        <v>3750</v>
      </c>
      <c r="AH25" s="49">
        <f t="shared" si="33"/>
        <v>4030</v>
      </c>
      <c r="AI25" s="49">
        <f t="shared" ref="AI25:AQ25" si="34">AI7*AI3</f>
        <v>3832</v>
      </c>
      <c r="AJ25" s="49">
        <f t="shared" si="34"/>
        <v>3349.5</v>
      </c>
      <c r="AK25" s="49">
        <f t="shared" si="34"/>
        <v>3162</v>
      </c>
      <c r="AL25" s="49">
        <f t="shared" si="34"/>
        <v>2423.75</v>
      </c>
      <c r="AM25" s="49">
        <f t="shared" si="34"/>
        <v>1809</v>
      </c>
      <c r="AN25" s="49">
        <f t="shared" si="34"/>
        <v>1174.75</v>
      </c>
      <c r="AO25" s="49">
        <f t="shared" si="34"/>
        <v>674.5</v>
      </c>
      <c r="AP25" s="49">
        <f t="shared" si="34"/>
        <v>390</v>
      </c>
      <c r="AQ25" s="49">
        <f t="shared" si="34"/>
        <v>110</v>
      </c>
      <c r="AR25" s="50">
        <f t="shared" si="23"/>
        <v>48958.25</v>
      </c>
      <c r="AS25" s="50"/>
      <c r="AT25" s="54"/>
      <c r="AU25" s="53"/>
      <c r="AV25" s="51"/>
      <c r="AW25" s="52">
        <f t="shared" si="24"/>
        <v>0</v>
      </c>
      <c r="AX25" s="53">
        <f t="shared" si="25"/>
        <v>8</v>
      </c>
      <c r="AY25" s="51">
        <f t="shared" si="26"/>
        <v>110</v>
      </c>
      <c r="AZ25" s="52">
        <f t="shared" si="27"/>
        <v>2.2468123349997193E-3</v>
      </c>
      <c r="BA25" s="53" t="e">
        <f t="shared" si="28"/>
        <v>#DIV/0!</v>
      </c>
    </row>
    <row r="26" spans="1:58" s="60" customFormat="1" ht="19.5" customHeight="1">
      <c r="A26" s="47">
        <v>5</v>
      </c>
      <c r="B26" s="201" t="s">
        <v>167</v>
      </c>
      <c r="C26" s="49">
        <f t="shared" ref="C26:AH26" si="35">C8*C3</f>
        <v>0</v>
      </c>
      <c r="D26" s="49">
        <f t="shared" si="35"/>
        <v>0</v>
      </c>
      <c r="E26" s="49">
        <f t="shared" si="35"/>
        <v>0</v>
      </c>
      <c r="F26" s="49">
        <f t="shared" si="35"/>
        <v>0</v>
      </c>
      <c r="G26" s="49">
        <f t="shared" si="35"/>
        <v>0</v>
      </c>
      <c r="H26" s="49">
        <f t="shared" si="35"/>
        <v>0</v>
      </c>
      <c r="I26" s="49">
        <f t="shared" si="35"/>
        <v>3</v>
      </c>
      <c r="J26" s="49">
        <f t="shared" si="35"/>
        <v>10.5</v>
      </c>
      <c r="K26" s="49">
        <f t="shared" si="35"/>
        <v>14</v>
      </c>
      <c r="L26" s="49">
        <f t="shared" si="35"/>
        <v>40.5</v>
      </c>
      <c r="M26" s="49">
        <f t="shared" si="35"/>
        <v>65</v>
      </c>
      <c r="N26" s="49">
        <f t="shared" si="35"/>
        <v>107.25</v>
      </c>
      <c r="O26" s="49">
        <f t="shared" si="35"/>
        <v>201</v>
      </c>
      <c r="P26" s="49">
        <f t="shared" si="35"/>
        <v>247</v>
      </c>
      <c r="Q26" s="49">
        <f t="shared" si="35"/>
        <v>353.5</v>
      </c>
      <c r="R26" s="49">
        <f t="shared" si="35"/>
        <v>483.75</v>
      </c>
      <c r="S26" s="49">
        <f t="shared" si="35"/>
        <v>680</v>
      </c>
      <c r="T26" s="49">
        <f t="shared" si="35"/>
        <v>901</v>
      </c>
      <c r="U26" s="49">
        <f t="shared" si="35"/>
        <v>1102.5</v>
      </c>
      <c r="V26" s="49">
        <f t="shared" si="35"/>
        <v>1311</v>
      </c>
      <c r="W26" s="49">
        <f t="shared" si="35"/>
        <v>1870</v>
      </c>
      <c r="X26" s="49">
        <f t="shared" si="35"/>
        <v>2304.75</v>
      </c>
      <c r="Y26" s="49">
        <f t="shared" si="35"/>
        <v>2464</v>
      </c>
      <c r="Z26" s="49">
        <f t="shared" si="35"/>
        <v>3168.25</v>
      </c>
      <c r="AA26" s="49">
        <f t="shared" si="35"/>
        <v>3678</v>
      </c>
      <c r="AB26" s="49">
        <f t="shared" si="35"/>
        <v>4100</v>
      </c>
      <c r="AC26" s="49">
        <f t="shared" si="35"/>
        <v>4615</v>
      </c>
      <c r="AD26" s="49">
        <f t="shared" si="35"/>
        <v>5103</v>
      </c>
      <c r="AE26" s="49">
        <f t="shared" si="35"/>
        <v>5376</v>
      </c>
      <c r="AF26" s="49">
        <f t="shared" si="35"/>
        <v>5785.5</v>
      </c>
      <c r="AG26" s="49">
        <f t="shared" si="35"/>
        <v>5985</v>
      </c>
      <c r="AH26" s="49">
        <f t="shared" si="35"/>
        <v>6045</v>
      </c>
      <c r="AI26" s="49">
        <f t="shared" ref="AI26:AQ26" si="36">AI8*AI3</f>
        <v>5696</v>
      </c>
      <c r="AJ26" s="49">
        <f t="shared" si="36"/>
        <v>5445</v>
      </c>
      <c r="AK26" s="49">
        <f t="shared" si="36"/>
        <v>4624</v>
      </c>
      <c r="AL26" s="49">
        <f t="shared" si="36"/>
        <v>4138.75</v>
      </c>
      <c r="AM26" s="49">
        <f t="shared" si="36"/>
        <v>3591</v>
      </c>
      <c r="AN26" s="49">
        <f t="shared" si="36"/>
        <v>2673.25</v>
      </c>
      <c r="AO26" s="49">
        <f t="shared" si="36"/>
        <v>2327.5</v>
      </c>
      <c r="AP26" s="49">
        <f t="shared" si="36"/>
        <v>1784.25</v>
      </c>
      <c r="AQ26" s="49">
        <f t="shared" si="36"/>
        <v>870</v>
      </c>
      <c r="AR26" s="50">
        <f t="shared" si="23"/>
        <v>87164.25</v>
      </c>
      <c r="AS26" s="55"/>
      <c r="AT26" s="56"/>
      <c r="AU26" s="57"/>
      <c r="AV26" s="58"/>
      <c r="AW26" s="59">
        <f t="shared" si="24"/>
        <v>0</v>
      </c>
      <c r="AX26" s="57">
        <f t="shared" si="25"/>
        <v>8</v>
      </c>
      <c r="AY26" s="58">
        <f t="shared" si="26"/>
        <v>870</v>
      </c>
      <c r="AZ26" s="59">
        <f t="shared" si="27"/>
        <v>9.9811562653266683E-3</v>
      </c>
      <c r="BA26" s="57" t="e">
        <f t="shared" si="28"/>
        <v>#DIV/0!</v>
      </c>
      <c r="BE26" s="189"/>
      <c r="BF26" s="189"/>
    </row>
    <row r="27" spans="1:58" ht="19.5" customHeight="1">
      <c r="A27" s="47">
        <v>6</v>
      </c>
      <c r="B27" s="201" t="s">
        <v>18</v>
      </c>
      <c r="C27" s="49">
        <f t="shared" ref="C27:AH27" si="37">C9*C3</f>
        <v>0</v>
      </c>
      <c r="D27" s="49">
        <f t="shared" si="37"/>
        <v>0</v>
      </c>
      <c r="E27" s="49">
        <f t="shared" si="37"/>
        <v>0</v>
      </c>
      <c r="F27" s="49">
        <f t="shared" si="37"/>
        <v>0.75</v>
      </c>
      <c r="G27" s="49">
        <f t="shared" si="37"/>
        <v>2</v>
      </c>
      <c r="H27" s="49">
        <f t="shared" si="37"/>
        <v>1.25</v>
      </c>
      <c r="I27" s="49">
        <f t="shared" si="37"/>
        <v>6</v>
      </c>
      <c r="J27" s="49">
        <f t="shared" si="37"/>
        <v>21</v>
      </c>
      <c r="K27" s="49">
        <f t="shared" si="37"/>
        <v>40</v>
      </c>
      <c r="L27" s="49">
        <f t="shared" si="37"/>
        <v>81</v>
      </c>
      <c r="M27" s="49">
        <f t="shared" si="37"/>
        <v>135</v>
      </c>
      <c r="N27" s="49">
        <f t="shared" si="37"/>
        <v>189.75</v>
      </c>
      <c r="O27" s="49">
        <f t="shared" si="37"/>
        <v>312</v>
      </c>
      <c r="P27" s="49">
        <f t="shared" si="37"/>
        <v>380.25</v>
      </c>
      <c r="Q27" s="49">
        <f t="shared" si="37"/>
        <v>518</v>
      </c>
      <c r="R27" s="49">
        <f t="shared" si="37"/>
        <v>645</v>
      </c>
      <c r="S27" s="49">
        <f t="shared" si="37"/>
        <v>880</v>
      </c>
      <c r="T27" s="49">
        <f t="shared" si="37"/>
        <v>1007.25</v>
      </c>
      <c r="U27" s="49">
        <f t="shared" si="37"/>
        <v>1287</v>
      </c>
      <c r="V27" s="49">
        <f t="shared" si="37"/>
        <v>1515.25</v>
      </c>
      <c r="W27" s="49">
        <f t="shared" si="37"/>
        <v>2070</v>
      </c>
      <c r="X27" s="49">
        <f t="shared" si="37"/>
        <v>2367.75</v>
      </c>
      <c r="Y27" s="49">
        <f t="shared" si="37"/>
        <v>2816</v>
      </c>
      <c r="Z27" s="49">
        <f t="shared" si="37"/>
        <v>3179.75</v>
      </c>
      <c r="AA27" s="49">
        <f t="shared" si="37"/>
        <v>3438</v>
      </c>
      <c r="AB27" s="49">
        <f t="shared" si="37"/>
        <v>4450</v>
      </c>
      <c r="AC27" s="49">
        <f t="shared" si="37"/>
        <v>4979</v>
      </c>
      <c r="AD27" s="49">
        <f t="shared" si="37"/>
        <v>5575.5</v>
      </c>
      <c r="AE27" s="49">
        <f t="shared" si="37"/>
        <v>6384</v>
      </c>
      <c r="AF27" s="49">
        <f t="shared" si="37"/>
        <v>6989</v>
      </c>
      <c r="AG27" s="49">
        <f t="shared" si="37"/>
        <v>7012.5</v>
      </c>
      <c r="AH27" s="49">
        <f t="shared" si="37"/>
        <v>7742.25</v>
      </c>
      <c r="AI27" s="49">
        <f t="shared" ref="AI27:AQ27" si="38">AI9*AI3</f>
        <v>7008</v>
      </c>
      <c r="AJ27" s="49">
        <f t="shared" si="38"/>
        <v>7202.25</v>
      </c>
      <c r="AK27" s="49">
        <f t="shared" si="38"/>
        <v>6171</v>
      </c>
      <c r="AL27" s="49">
        <f t="shared" si="38"/>
        <v>5355</v>
      </c>
      <c r="AM27" s="49">
        <f t="shared" si="38"/>
        <v>4176</v>
      </c>
      <c r="AN27" s="49">
        <f t="shared" si="38"/>
        <v>2932.25</v>
      </c>
      <c r="AO27" s="49">
        <f t="shared" si="38"/>
        <v>1957</v>
      </c>
      <c r="AP27" s="49">
        <f t="shared" si="38"/>
        <v>1199.25</v>
      </c>
      <c r="AQ27" s="49">
        <f t="shared" si="38"/>
        <v>390</v>
      </c>
      <c r="AR27" s="50">
        <f t="shared" si="23"/>
        <v>100416</v>
      </c>
      <c r="AS27" s="50"/>
      <c r="AT27" s="54"/>
      <c r="AU27" s="53"/>
      <c r="AV27" s="51"/>
      <c r="AW27" s="52">
        <f t="shared" si="24"/>
        <v>0</v>
      </c>
      <c r="AX27" s="53">
        <f t="shared" si="25"/>
        <v>8</v>
      </c>
      <c r="AY27" s="51">
        <f t="shared" si="26"/>
        <v>390</v>
      </c>
      <c r="AZ27" s="52">
        <f t="shared" si="27"/>
        <v>3.8838432122370939E-3</v>
      </c>
      <c r="BA27" s="53" t="e">
        <f t="shared" si="28"/>
        <v>#DIV/0!</v>
      </c>
    </row>
    <row r="28" spans="1:58" ht="19.5" customHeight="1">
      <c r="A28" s="47">
        <v>7</v>
      </c>
      <c r="B28" s="203" t="s">
        <v>16</v>
      </c>
      <c r="C28" s="49">
        <f t="shared" ref="C28:AH28" si="39">C10*C3</f>
        <v>0</v>
      </c>
      <c r="D28" s="49">
        <f t="shared" si="39"/>
        <v>0</v>
      </c>
      <c r="E28" s="49">
        <f t="shared" si="39"/>
        <v>0</v>
      </c>
      <c r="F28" s="49">
        <f t="shared" si="39"/>
        <v>0</v>
      </c>
      <c r="G28" s="49">
        <f t="shared" si="39"/>
        <v>0</v>
      </c>
      <c r="H28" s="49">
        <f t="shared" si="39"/>
        <v>2.5</v>
      </c>
      <c r="I28" s="49">
        <f t="shared" si="39"/>
        <v>3</v>
      </c>
      <c r="J28" s="49">
        <f t="shared" si="39"/>
        <v>10.5</v>
      </c>
      <c r="K28" s="49">
        <f t="shared" si="39"/>
        <v>24</v>
      </c>
      <c r="L28" s="49">
        <f t="shared" si="39"/>
        <v>33.75</v>
      </c>
      <c r="M28" s="49">
        <f t="shared" si="39"/>
        <v>72.5</v>
      </c>
      <c r="N28" s="49">
        <f t="shared" si="39"/>
        <v>107.25</v>
      </c>
      <c r="O28" s="49">
        <f t="shared" si="39"/>
        <v>120</v>
      </c>
      <c r="P28" s="49">
        <f t="shared" si="39"/>
        <v>178.75</v>
      </c>
      <c r="Q28" s="49">
        <f t="shared" si="39"/>
        <v>322</v>
      </c>
      <c r="R28" s="49">
        <f t="shared" si="39"/>
        <v>360</v>
      </c>
      <c r="S28" s="49">
        <f t="shared" si="39"/>
        <v>588</v>
      </c>
      <c r="T28" s="49">
        <f t="shared" si="39"/>
        <v>680</v>
      </c>
      <c r="U28" s="49">
        <f t="shared" si="39"/>
        <v>981</v>
      </c>
      <c r="V28" s="49">
        <f t="shared" si="39"/>
        <v>1401.25</v>
      </c>
      <c r="W28" s="49">
        <f t="shared" si="39"/>
        <v>1525</v>
      </c>
      <c r="X28" s="49">
        <f t="shared" si="39"/>
        <v>1853.25</v>
      </c>
      <c r="Y28" s="49">
        <f t="shared" si="39"/>
        <v>2293.5</v>
      </c>
      <c r="Z28" s="49">
        <f t="shared" si="39"/>
        <v>2696.75</v>
      </c>
      <c r="AA28" s="49">
        <f t="shared" si="39"/>
        <v>2958</v>
      </c>
      <c r="AB28" s="49">
        <f t="shared" si="39"/>
        <v>3618.75</v>
      </c>
      <c r="AC28" s="49">
        <f t="shared" si="39"/>
        <v>4127.5</v>
      </c>
      <c r="AD28" s="49">
        <f t="shared" si="39"/>
        <v>4468.5</v>
      </c>
      <c r="AE28" s="49">
        <f t="shared" si="39"/>
        <v>5264</v>
      </c>
      <c r="AF28" s="49">
        <f t="shared" si="39"/>
        <v>5285.25</v>
      </c>
      <c r="AG28" s="49">
        <f t="shared" si="39"/>
        <v>5070</v>
      </c>
      <c r="AH28" s="49">
        <f t="shared" si="39"/>
        <v>4913.5</v>
      </c>
      <c r="AI28" s="49">
        <f t="shared" ref="AI28:AQ28" si="40">AI10*AI3</f>
        <v>4384</v>
      </c>
      <c r="AJ28" s="49">
        <f t="shared" si="40"/>
        <v>3951.75</v>
      </c>
      <c r="AK28" s="49">
        <f t="shared" si="40"/>
        <v>2949.5</v>
      </c>
      <c r="AL28" s="49">
        <f t="shared" si="40"/>
        <v>2380</v>
      </c>
      <c r="AM28" s="49">
        <f t="shared" si="40"/>
        <v>2133</v>
      </c>
      <c r="AN28" s="49">
        <f t="shared" si="40"/>
        <v>1628</v>
      </c>
      <c r="AO28" s="49">
        <f t="shared" si="40"/>
        <v>1035.5</v>
      </c>
      <c r="AP28" s="49">
        <f t="shared" si="40"/>
        <v>916.5</v>
      </c>
      <c r="AQ28" s="49">
        <f t="shared" si="40"/>
        <v>650</v>
      </c>
      <c r="AR28" s="50">
        <f t="shared" si="23"/>
        <v>68986.75</v>
      </c>
      <c r="AS28" s="50"/>
      <c r="AT28" s="54"/>
      <c r="AU28" s="53"/>
      <c r="AV28" s="51"/>
      <c r="AW28" s="52">
        <f t="shared" si="24"/>
        <v>0</v>
      </c>
      <c r="AX28" s="53">
        <f t="shared" si="25"/>
        <v>8</v>
      </c>
      <c r="AY28" s="51">
        <f t="shared" si="26"/>
        <v>650</v>
      </c>
      <c r="AZ28" s="52">
        <f t="shared" si="27"/>
        <v>9.4220991712176613E-3</v>
      </c>
      <c r="BA28" s="53" t="e">
        <f t="shared" si="28"/>
        <v>#DIV/0!</v>
      </c>
    </row>
    <row r="29" spans="1:58" ht="19.5" customHeight="1">
      <c r="A29" s="47">
        <v>8</v>
      </c>
      <c r="B29" s="48"/>
      <c r="C29" s="49">
        <f t="shared" ref="C29:AH29" si="41">C11*C3</f>
        <v>0</v>
      </c>
      <c r="D29" s="49">
        <f t="shared" si="41"/>
        <v>0</v>
      </c>
      <c r="E29" s="49">
        <f t="shared" si="41"/>
        <v>0</v>
      </c>
      <c r="F29" s="49">
        <f t="shared" si="41"/>
        <v>0</v>
      </c>
      <c r="G29" s="49">
        <f t="shared" si="41"/>
        <v>0</v>
      </c>
      <c r="H29" s="49">
        <f t="shared" si="41"/>
        <v>0</v>
      </c>
      <c r="I29" s="49">
        <f t="shared" si="41"/>
        <v>0</v>
      </c>
      <c r="J29" s="49">
        <f t="shared" si="41"/>
        <v>0</v>
      </c>
      <c r="K29" s="49">
        <f t="shared" si="41"/>
        <v>0</v>
      </c>
      <c r="L29" s="49">
        <f t="shared" si="41"/>
        <v>0</v>
      </c>
      <c r="M29" s="49">
        <f t="shared" si="41"/>
        <v>0</v>
      </c>
      <c r="N29" s="49">
        <f t="shared" si="41"/>
        <v>0</v>
      </c>
      <c r="O29" s="49">
        <f t="shared" si="41"/>
        <v>0</v>
      </c>
      <c r="P29" s="49">
        <f t="shared" si="41"/>
        <v>0</v>
      </c>
      <c r="Q29" s="49">
        <f t="shared" si="41"/>
        <v>0</v>
      </c>
      <c r="R29" s="49">
        <f t="shared" si="41"/>
        <v>0</v>
      </c>
      <c r="S29" s="49">
        <f t="shared" si="41"/>
        <v>0</v>
      </c>
      <c r="T29" s="49">
        <f t="shared" si="41"/>
        <v>0</v>
      </c>
      <c r="U29" s="49">
        <f t="shared" si="41"/>
        <v>0</v>
      </c>
      <c r="V29" s="49">
        <f t="shared" si="41"/>
        <v>0</v>
      </c>
      <c r="W29" s="49">
        <f t="shared" si="41"/>
        <v>0</v>
      </c>
      <c r="X29" s="49">
        <f t="shared" si="41"/>
        <v>0</v>
      </c>
      <c r="Y29" s="49">
        <f t="shared" si="41"/>
        <v>0</v>
      </c>
      <c r="Z29" s="49">
        <f t="shared" si="41"/>
        <v>0</v>
      </c>
      <c r="AA29" s="49">
        <f t="shared" si="41"/>
        <v>0</v>
      </c>
      <c r="AB29" s="49">
        <f t="shared" si="41"/>
        <v>0</v>
      </c>
      <c r="AC29" s="49">
        <f t="shared" si="41"/>
        <v>0</v>
      </c>
      <c r="AD29" s="49">
        <f t="shared" si="41"/>
        <v>0</v>
      </c>
      <c r="AE29" s="49">
        <f t="shared" si="41"/>
        <v>0</v>
      </c>
      <c r="AF29" s="49">
        <f t="shared" si="41"/>
        <v>0</v>
      </c>
      <c r="AG29" s="49">
        <f t="shared" si="41"/>
        <v>0</v>
      </c>
      <c r="AH29" s="49">
        <f t="shared" si="41"/>
        <v>0</v>
      </c>
      <c r="AI29" s="49">
        <f t="shared" ref="AI29:AQ29" si="42">AI11*AI3</f>
        <v>0</v>
      </c>
      <c r="AJ29" s="49">
        <f t="shared" si="42"/>
        <v>0</v>
      </c>
      <c r="AK29" s="49">
        <f t="shared" si="42"/>
        <v>0</v>
      </c>
      <c r="AL29" s="49">
        <f t="shared" si="42"/>
        <v>0</v>
      </c>
      <c r="AM29" s="49">
        <f t="shared" si="42"/>
        <v>0</v>
      </c>
      <c r="AN29" s="49">
        <f t="shared" si="42"/>
        <v>0</v>
      </c>
      <c r="AO29" s="49">
        <f t="shared" si="42"/>
        <v>0</v>
      </c>
      <c r="AP29" s="49">
        <f t="shared" si="42"/>
        <v>0</v>
      </c>
      <c r="AQ29" s="49">
        <f t="shared" si="42"/>
        <v>0</v>
      </c>
      <c r="AR29" s="50">
        <f t="shared" si="23"/>
        <v>0</v>
      </c>
      <c r="AS29" s="50"/>
      <c r="AT29" s="54"/>
      <c r="AU29" s="53"/>
      <c r="AV29" s="51"/>
      <c r="AW29" s="52" t="e">
        <f t="shared" si="24"/>
        <v>#DIV/0!</v>
      </c>
      <c r="AX29" s="53" t="e">
        <f t="shared" si="25"/>
        <v>#DIV/0!</v>
      </c>
      <c r="AY29" s="51">
        <f t="shared" si="26"/>
        <v>0</v>
      </c>
      <c r="AZ29" s="52" t="e">
        <f t="shared" si="27"/>
        <v>#DIV/0!</v>
      </c>
      <c r="BA29" s="53" t="e">
        <f t="shared" si="28"/>
        <v>#DIV/0!</v>
      </c>
    </row>
    <row r="30" spans="1:58" ht="19.5" customHeight="1">
      <c r="A30" s="47">
        <v>9</v>
      </c>
      <c r="B30" s="48"/>
      <c r="C30" s="49">
        <f t="shared" ref="C30:AH30" si="43">C12*C3</f>
        <v>0</v>
      </c>
      <c r="D30" s="49">
        <f t="shared" si="43"/>
        <v>0</v>
      </c>
      <c r="E30" s="49">
        <f t="shared" si="43"/>
        <v>0</v>
      </c>
      <c r="F30" s="49">
        <f t="shared" si="43"/>
        <v>0</v>
      </c>
      <c r="G30" s="49">
        <f t="shared" si="43"/>
        <v>0</v>
      </c>
      <c r="H30" s="49">
        <f t="shared" si="43"/>
        <v>0</v>
      </c>
      <c r="I30" s="49">
        <f t="shared" si="43"/>
        <v>0</v>
      </c>
      <c r="J30" s="49">
        <f t="shared" si="43"/>
        <v>0</v>
      </c>
      <c r="K30" s="49">
        <f t="shared" si="43"/>
        <v>0</v>
      </c>
      <c r="L30" s="49">
        <f t="shared" si="43"/>
        <v>0</v>
      </c>
      <c r="M30" s="49">
        <f t="shared" si="43"/>
        <v>0</v>
      </c>
      <c r="N30" s="49">
        <f t="shared" si="43"/>
        <v>0</v>
      </c>
      <c r="O30" s="49">
        <f t="shared" si="43"/>
        <v>0</v>
      </c>
      <c r="P30" s="49">
        <f t="shared" si="43"/>
        <v>0</v>
      </c>
      <c r="Q30" s="49">
        <f t="shared" si="43"/>
        <v>0</v>
      </c>
      <c r="R30" s="49">
        <f t="shared" si="43"/>
        <v>0</v>
      </c>
      <c r="S30" s="49">
        <f t="shared" si="43"/>
        <v>0</v>
      </c>
      <c r="T30" s="49">
        <f t="shared" si="43"/>
        <v>0</v>
      </c>
      <c r="U30" s="49">
        <f t="shared" si="43"/>
        <v>0</v>
      </c>
      <c r="V30" s="49">
        <f t="shared" si="43"/>
        <v>0</v>
      </c>
      <c r="W30" s="49">
        <f t="shared" si="43"/>
        <v>0</v>
      </c>
      <c r="X30" s="49">
        <f t="shared" si="43"/>
        <v>0</v>
      </c>
      <c r="Y30" s="49">
        <f t="shared" si="43"/>
        <v>0</v>
      </c>
      <c r="Z30" s="49">
        <f t="shared" si="43"/>
        <v>0</v>
      </c>
      <c r="AA30" s="49">
        <f t="shared" si="43"/>
        <v>0</v>
      </c>
      <c r="AB30" s="49">
        <f t="shared" si="43"/>
        <v>0</v>
      </c>
      <c r="AC30" s="49">
        <f t="shared" si="43"/>
        <v>0</v>
      </c>
      <c r="AD30" s="49">
        <f t="shared" si="43"/>
        <v>0</v>
      </c>
      <c r="AE30" s="49">
        <f t="shared" si="43"/>
        <v>0</v>
      </c>
      <c r="AF30" s="49">
        <f t="shared" si="43"/>
        <v>0</v>
      </c>
      <c r="AG30" s="49">
        <f t="shared" si="43"/>
        <v>0</v>
      </c>
      <c r="AH30" s="49">
        <f t="shared" si="43"/>
        <v>0</v>
      </c>
      <c r="AI30" s="49">
        <f t="shared" ref="AI30:AQ30" si="44">AI12*AI3</f>
        <v>0</v>
      </c>
      <c r="AJ30" s="49">
        <f t="shared" si="44"/>
        <v>0</v>
      </c>
      <c r="AK30" s="49">
        <f t="shared" si="44"/>
        <v>0</v>
      </c>
      <c r="AL30" s="49">
        <f t="shared" si="44"/>
        <v>0</v>
      </c>
      <c r="AM30" s="49">
        <f t="shared" si="44"/>
        <v>0</v>
      </c>
      <c r="AN30" s="49">
        <f t="shared" si="44"/>
        <v>0</v>
      </c>
      <c r="AO30" s="49">
        <f t="shared" si="44"/>
        <v>0</v>
      </c>
      <c r="AP30" s="49">
        <f t="shared" si="44"/>
        <v>0</v>
      </c>
      <c r="AQ30" s="49">
        <f t="shared" si="44"/>
        <v>0</v>
      </c>
      <c r="AR30" s="50">
        <f t="shared" si="23"/>
        <v>0</v>
      </c>
      <c r="AS30" s="50"/>
      <c r="AT30" s="54"/>
      <c r="AU30" s="53"/>
      <c r="AV30" s="51"/>
      <c r="AW30" s="52" t="e">
        <f t="shared" si="24"/>
        <v>#DIV/0!</v>
      </c>
      <c r="AX30" s="53" t="e">
        <f t="shared" si="25"/>
        <v>#DIV/0!</v>
      </c>
      <c r="AY30" s="51">
        <f t="shared" si="26"/>
        <v>0</v>
      </c>
      <c r="AZ30" s="52" t="e">
        <f t="shared" si="27"/>
        <v>#DIV/0!</v>
      </c>
      <c r="BA30" s="53" t="e">
        <f t="shared" si="28"/>
        <v>#DIV/0!</v>
      </c>
    </row>
    <row r="31" spans="1:58" ht="19.5" customHeight="1">
      <c r="A31" s="43"/>
      <c r="B31" s="43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</row>
    <row r="32" spans="1:58" ht="19.5" customHeight="1">
      <c r="A32" s="43"/>
      <c r="B32" s="43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</row>
    <row r="33" spans="1:58" s="15" customFormat="1" ht="19.5" customHeight="1">
      <c r="A33" s="12"/>
      <c r="B33" s="12" t="s">
        <v>84</v>
      </c>
      <c r="C33" s="49">
        <f>C15*C3</f>
        <v>0</v>
      </c>
      <c r="D33" s="49">
        <f t="shared" ref="D33:AQ33" si="45">D15*D3</f>
        <v>0</v>
      </c>
      <c r="E33" s="49">
        <f t="shared" si="45"/>
        <v>0.5</v>
      </c>
      <c r="F33" s="49">
        <f t="shared" si="45"/>
        <v>0.75</v>
      </c>
      <c r="G33" s="49">
        <f t="shared" si="45"/>
        <v>3</v>
      </c>
      <c r="H33" s="49">
        <f t="shared" si="45"/>
        <v>12.5</v>
      </c>
      <c r="I33" s="49">
        <f t="shared" si="45"/>
        <v>31.5</v>
      </c>
      <c r="J33" s="49">
        <f t="shared" si="45"/>
        <v>64.75</v>
      </c>
      <c r="K33" s="49">
        <f t="shared" si="45"/>
        <v>120</v>
      </c>
      <c r="L33" s="49">
        <f t="shared" si="45"/>
        <v>166.5</v>
      </c>
      <c r="M33" s="49">
        <f t="shared" si="45"/>
        <v>295</v>
      </c>
      <c r="N33" s="49">
        <f t="shared" si="45"/>
        <v>519.75</v>
      </c>
      <c r="O33" s="49">
        <f t="shared" si="45"/>
        <v>651</v>
      </c>
      <c r="P33" s="49">
        <f t="shared" si="45"/>
        <v>1030.25</v>
      </c>
      <c r="Q33" s="49">
        <f t="shared" si="45"/>
        <v>1225</v>
      </c>
      <c r="R33" s="49">
        <f t="shared" si="45"/>
        <v>1440</v>
      </c>
      <c r="S33" s="49">
        <f t="shared" si="45"/>
        <v>1720</v>
      </c>
      <c r="T33" s="49">
        <f t="shared" si="45"/>
        <v>2125</v>
      </c>
      <c r="U33" s="49">
        <f t="shared" si="45"/>
        <v>2515.5</v>
      </c>
      <c r="V33" s="49">
        <f t="shared" si="45"/>
        <v>2778.75</v>
      </c>
      <c r="W33" s="49">
        <f t="shared" si="45"/>
        <v>2930</v>
      </c>
      <c r="X33" s="49">
        <f t="shared" si="45"/>
        <v>2997.75</v>
      </c>
      <c r="Y33" s="49">
        <f t="shared" si="45"/>
        <v>3201</v>
      </c>
      <c r="Z33" s="49">
        <f t="shared" si="45"/>
        <v>3254.5</v>
      </c>
      <c r="AA33" s="49">
        <f t="shared" si="45"/>
        <v>3264</v>
      </c>
      <c r="AB33" s="49">
        <f t="shared" si="45"/>
        <v>3262.5</v>
      </c>
      <c r="AC33" s="49">
        <f t="shared" si="45"/>
        <v>3087.5</v>
      </c>
      <c r="AD33" s="49">
        <f t="shared" si="45"/>
        <v>2936.25</v>
      </c>
      <c r="AE33" s="49">
        <f t="shared" si="45"/>
        <v>2534</v>
      </c>
      <c r="AF33" s="49">
        <f t="shared" si="45"/>
        <v>2595.5</v>
      </c>
      <c r="AG33" s="49">
        <f t="shared" si="45"/>
        <v>2130</v>
      </c>
      <c r="AH33" s="49">
        <f t="shared" si="45"/>
        <v>1945.25</v>
      </c>
      <c r="AI33" s="49">
        <f t="shared" si="45"/>
        <v>1592</v>
      </c>
      <c r="AJ33" s="49">
        <f t="shared" si="45"/>
        <v>1328.25</v>
      </c>
      <c r="AK33" s="49">
        <f t="shared" si="45"/>
        <v>1317.5</v>
      </c>
      <c r="AL33" s="49">
        <f t="shared" si="45"/>
        <v>1085</v>
      </c>
      <c r="AM33" s="49">
        <f t="shared" si="45"/>
        <v>846</v>
      </c>
      <c r="AN33" s="49">
        <f t="shared" si="45"/>
        <v>675.25</v>
      </c>
      <c r="AO33" s="49">
        <f t="shared" si="45"/>
        <v>741</v>
      </c>
      <c r="AP33" s="49">
        <f t="shared" si="45"/>
        <v>555.75</v>
      </c>
      <c r="AQ33" s="49">
        <f t="shared" si="45"/>
        <v>380</v>
      </c>
      <c r="AR33" s="64">
        <f>SUM(C33:AQ33)</f>
        <v>57358.75</v>
      </c>
      <c r="AS33" s="14"/>
      <c r="AT33" s="13"/>
      <c r="AU33" s="18">
        <f>AR33/AR15</f>
        <v>5.5301532973389893</v>
      </c>
      <c r="AW33" s="65">
        <f>SUM(C33:AA33)</f>
        <v>30347</v>
      </c>
      <c r="AX33" s="66">
        <f>AW33/AR33</f>
        <v>0.52907359382831742</v>
      </c>
      <c r="AY33" s="67">
        <f>SUM(AB33:AI33)</f>
        <v>20083</v>
      </c>
      <c r="AZ33" s="68">
        <f>AY33/AR33</f>
        <v>0.35012966635430515</v>
      </c>
      <c r="BA33" s="67">
        <f>SUM(AJ33:AP33)</f>
        <v>6548.75</v>
      </c>
      <c r="BB33" s="68">
        <f t="shared" ref="BB33" si="46">BA33/AR33</f>
        <v>0.11417176978229128</v>
      </c>
      <c r="BC33" s="22" t="e">
        <f>SUM(#REF!)</f>
        <v>#REF!</v>
      </c>
      <c r="BD33" s="21" t="e">
        <f>BC33/AR33</f>
        <v>#REF!</v>
      </c>
      <c r="BE33" s="51" t="e">
        <f>#REF!</f>
        <v>#REF!</v>
      </c>
      <c r="BF33" s="90" t="e">
        <f>BE33/AR33</f>
        <v>#REF!</v>
      </c>
    </row>
    <row r="34" spans="1:58" ht="19.5" customHeight="1">
      <c r="A34" s="43"/>
      <c r="B34" s="43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</row>
    <row r="35" spans="1:58" ht="19.5" customHeight="1">
      <c r="A35" s="43"/>
      <c r="B35" s="43"/>
      <c r="C35" s="49">
        <f>C17*C3</f>
        <v>0</v>
      </c>
      <c r="D35" s="49">
        <f t="shared" ref="D35:AQ35" si="47">D17*D3</f>
        <v>0</v>
      </c>
      <c r="E35" s="49">
        <f t="shared" si="47"/>
        <v>0</v>
      </c>
      <c r="F35" s="49">
        <f t="shared" si="47"/>
        <v>0</v>
      </c>
      <c r="G35" s="49">
        <f t="shared" si="47"/>
        <v>0</v>
      </c>
      <c r="H35" s="49">
        <f t="shared" si="47"/>
        <v>1.25</v>
      </c>
      <c r="I35" s="49">
        <f t="shared" si="47"/>
        <v>6</v>
      </c>
      <c r="J35" s="49">
        <f t="shared" si="47"/>
        <v>3.5</v>
      </c>
      <c r="K35" s="49">
        <f t="shared" si="47"/>
        <v>24</v>
      </c>
      <c r="L35" s="49">
        <f t="shared" si="47"/>
        <v>38.25</v>
      </c>
      <c r="M35" s="49">
        <f t="shared" si="47"/>
        <v>92.5</v>
      </c>
      <c r="N35" s="49">
        <f t="shared" si="47"/>
        <v>123.75</v>
      </c>
      <c r="O35" s="49">
        <f t="shared" si="47"/>
        <v>213</v>
      </c>
      <c r="P35" s="49">
        <f t="shared" si="47"/>
        <v>273</v>
      </c>
      <c r="Q35" s="49">
        <f t="shared" si="47"/>
        <v>332.5</v>
      </c>
      <c r="R35" s="49">
        <f t="shared" si="47"/>
        <v>416.25</v>
      </c>
      <c r="S35" s="49">
        <f t="shared" si="47"/>
        <v>488</v>
      </c>
      <c r="T35" s="49">
        <f t="shared" si="47"/>
        <v>612</v>
      </c>
      <c r="U35" s="49">
        <f t="shared" si="47"/>
        <v>778.5</v>
      </c>
      <c r="V35" s="49">
        <f t="shared" si="47"/>
        <v>817</v>
      </c>
      <c r="W35" s="49">
        <f t="shared" si="47"/>
        <v>825</v>
      </c>
      <c r="X35" s="49">
        <f t="shared" si="47"/>
        <v>1144.5</v>
      </c>
      <c r="Y35" s="49">
        <f t="shared" si="47"/>
        <v>1171.5</v>
      </c>
      <c r="Z35" s="49">
        <f t="shared" si="47"/>
        <v>1236.25</v>
      </c>
      <c r="AA35" s="49">
        <f t="shared" si="47"/>
        <v>1470</v>
      </c>
      <c r="AB35" s="49">
        <f t="shared" si="47"/>
        <v>1787.5</v>
      </c>
      <c r="AC35" s="49">
        <f t="shared" si="47"/>
        <v>2086.5</v>
      </c>
      <c r="AD35" s="49">
        <f t="shared" si="47"/>
        <v>2376</v>
      </c>
      <c r="AE35" s="49">
        <f t="shared" si="47"/>
        <v>2814</v>
      </c>
      <c r="AF35" s="49">
        <f t="shared" si="47"/>
        <v>2965.25</v>
      </c>
      <c r="AG35" s="49">
        <f t="shared" si="47"/>
        <v>3607.5</v>
      </c>
      <c r="AH35" s="49">
        <f t="shared" si="47"/>
        <v>3890.5</v>
      </c>
      <c r="AI35" s="49">
        <f t="shared" si="47"/>
        <v>4168</v>
      </c>
      <c r="AJ35" s="49">
        <f t="shared" si="47"/>
        <v>4092</v>
      </c>
      <c r="AK35" s="49">
        <f t="shared" si="47"/>
        <v>5431.5</v>
      </c>
      <c r="AL35" s="49">
        <f t="shared" si="47"/>
        <v>5573.75</v>
      </c>
      <c r="AM35" s="49">
        <f t="shared" si="47"/>
        <v>6291</v>
      </c>
      <c r="AN35" s="49">
        <f t="shared" si="47"/>
        <v>7585</v>
      </c>
      <c r="AO35" s="49">
        <f t="shared" si="47"/>
        <v>8369.5</v>
      </c>
      <c r="AP35" s="49">
        <f t="shared" si="47"/>
        <v>4787.25</v>
      </c>
      <c r="AQ35" s="49">
        <f t="shared" si="47"/>
        <v>9870</v>
      </c>
      <c r="AR35" s="64">
        <f>SUM(C35:AQ35)</f>
        <v>85762</v>
      </c>
      <c r="AU35" s="45">
        <f>AR35/AR8</f>
        <v>6.7758552579600222</v>
      </c>
    </row>
    <row r="36" spans="1:58" ht="19.5" customHeight="1">
      <c r="A36" s="43"/>
      <c r="B36" s="43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</row>
    <row r="37" spans="1:58" ht="19.5" customHeight="1">
      <c r="A37" s="43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</row>
    <row r="38" spans="1:58" ht="19.5" customHeight="1">
      <c r="A38" s="43"/>
      <c r="B38" s="43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</row>
    <row r="39" spans="1:58" ht="15.75" customHeight="1">
      <c r="A39" s="43"/>
      <c r="B39" s="43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</row>
    <row r="40" spans="1:58" ht="15.75" customHeight="1">
      <c r="A40" s="43"/>
      <c r="B40" s="43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</row>
    <row r="41" spans="1:58" ht="15.75" customHeight="1">
      <c r="A41" s="43"/>
      <c r="B41" s="43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</row>
    <row r="42" spans="1:58" ht="15.75" customHeight="1">
      <c r="A42" s="43"/>
      <c r="B42" s="43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</row>
    <row r="43" spans="1:58" ht="15.75" customHeight="1">
      <c r="A43" s="43"/>
      <c r="B43" s="43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</row>
    <row r="44" spans="1:58" ht="15.75" customHeight="1">
      <c r="A44" s="43"/>
      <c r="B44" s="43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</row>
    <row r="45" spans="1:58" ht="15.75" customHeight="1">
      <c r="A45" s="43"/>
      <c r="B45" s="43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</row>
    <row r="46" spans="1:58" ht="15.75" customHeight="1">
      <c r="A46" s="43"/>
      <c r="B46" s="43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</row>
    <row r="47" spans="1:58" ht="15.75" customHeight="1">
      <c r="A47" s="43"/>
      <c r="B47" s="43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</row>
    <row r="48" spans="1:58" ht="15.75" customHeight="1">
      <c r="A48" s="43"/>
      <c r="B48" s="43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</row>
    <row r="49" spans="1:43" ht="15.75" customHeight="1">
      <c r="A49" s="43"/>
      <c r="B49" s="43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</row>
    <row r="50" spans="1:43" ht="15.75" customHeight="1">
      <c r="A50" s="43"/>
      <c r="B50" s="43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</row>
    <row r="51" spans="1:43" ht="15.75" customHeight="1">
      <c r="A51" s="43"/>
      <c r="B51" s="43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</row>
  </sheetData>
  <mergeCells count="12">
    <mergeCell ref="BC2:BD2"/>
    <mergeCell ref="BE2:BF2"/>
    <mergeCell ref="BA2:BB2"/>
    <mergeCell ref="AR1:AR3"/>
    <mergeCell ref="AS1:AT1"/>
    <mergeCell ref="AU1:BB1"/>
    <mergeCell ref="AS2:AS3"/>
    <mergeCell ref="AT2:AT3"/>
    <mergeCell ref="AU2:AU3"/>
    <mergeCell ref="AV2:AV3"/>
    <mergeCell ref="AW2:AX2"/>
    <mergeCell ref="AY2:AZ2"/>
  </mergeCells>
  <pageMargins left="0.70866141732283472" right="0.70866141732283472" top="0.74803149606299213" bottom="0.74803149606299213" header="0" footer="0"/>
  <pageSetup paperSize="9" scale="54" orientation="landscape" r:id="rId1"/>
  <colBreaks count="1" manualBreakCount="1">
    <brk id="27" max="5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08E8A-C033-4E62-A92D-F38ADD881410}">
  <dimension ref="A1:V54"/>
  <sheetViews>
    <sheetView view="pageBreakPreview" zoomScale="70" zoomScaleNormal="55" zoomScaleSheetLayoutView="70" zoomScalePageLayoutView="55" workbookViewId="0">
      <selection activeCell="G17" sqref="G17"/>
    </sheetView>
  </sheetViews>
  <sheetFormatPr defaultColWidth="12.85546875" defaultRowHeight="15" customHeight="1"/>
  <cols>
    <col min="1" max="1" width="4.7109375" style="69" customWidth="1"/>
    <col min="2" max="2" width="22" style="69" customWidth="1"/>
    <col min="3" max="3" width="12.85546875" style="69"/>
    <col min="4" max="4" width="7.85546875" style="72" customWidth="1"/>
    <col min="5" max="5" width="6.5703125" style="72" customWidth="1"/>
    <col min="6" max="6" width="8.85546875" style="72" customWidth="1"/>
    <col min="7" max="7" width="8.5703125" style="72" customWidth="1"/>
    <col min="8" max="8" width="8.85546875" style="72" customWidth="1"/>
    <col min="9" max="9" width="10.5703125" style="72" customWidth="1"/>
    <col min="10" max="10" width="8.85546875" style="72" customWidth="1"/>
    <col min="11" max="11" width="9.28515625" style="69" customWidth="1"/>
    <col min="12" max="13" width="8.7109375" style="69" customWidth="1"/>
    <col min="14" max="15" width="8" style="69" customWidth="1"/>
    <col min="16" max="17" width="9" style="69" customWidth="1"/>
    <col min="18" max="16384" width="12.85546875" style="69"/>
  </cols>
  <sheetData>
    <row r="1" spans="1:22" ht="21.75" customHeight="1">
      <c r="A1" s="285" t="s">
        <v>413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79"/>
      <c r="O1" s="79"/>
    </row>
    <row r="2" spans="1:22" ht="21.75" customHeight="1">
      <c r="A2" s="291" t="s">
        <v>448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</row>
    <row r="3" spans="1:22" ht="32.25" customHeight="1">
      <c r="A3" s="286" t="s">
        <v>0</v>
      </c>
      <c r="B3" s="286" t="s">
        <v>13</v>
      </c>
      <c r="C3" s="287" t="s">
        <v>88</v>
      </c>
      <c r="D3" s="290" t="s">
        <v>85</v>
      </c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</row>
    <row r="4" spans="1:22" ht="32.25" customHeight="1">
      <c r="A4" s="286"/>
      <c r="B4" s="286"/>
      <c r="C4" s="288"/>
      <c r="D4" s="281" t="s">
        <v>2</v>
      </c>
      <c r="E4" s="281" t="s">
        <v>3</v>
      </c>
      <c r="F4" s="283" t="s">
        <v>82</v>
      </c>
      <c r="G4" s="283"/>
      <c r="H4" s="284" t="s">
        <v>442</v>
      </c>
      <c r="I4" s="284"/>
      <c r="J4" s="274" t="s">
        <v>441</v>
      </c>
      <c r="K4" s="274"/>
      <c r="L4" s="274" t="s">
        <v>333</v>
      </c>
      <c r="M4" s="275"/>
      <c r="N4" s="276">
        <v>10</v>
      </c>
      <c r="O4" s="276"/>
      <c r="P4" s="91"/>
      <c r="Q4" s="91"/>
      <c r="R4" s="91"/>
      <c r="S4" s="91"/>
      <c r="T4" s="91"/>
      <c r="U4" s="91"/>
      <c r="V4" s="92"/>
    </row>
    <row r="5" spans="1:22" ht="32.25" customHeight="1">
      <c r="A5" s="286"/>
      <c r="B5" s="286"/>
      <c r="C5" s="289"/>
      <c r="D5" s="282"/>
      <c r="E5" s="282"/>
      <c r="F5" s="11" t="s">
        <v>87</v>
      </c>
      <c r="G5" s="10" t="s">
        <v>14</v>
      </c>
      <c r="H5" s="11" t="s">
        <v>87</v>
      </c>
      <c r="I5" s="10" t="s">
        <v>14</v>
      </c>
      <c r="J5" s="11" t="s">
        <v>87</v>
      </c>
      <c r="K5" s="10" t="s">
        <v>14</v>
      </c>
      <c r="L5" s="11" t="s">
        <v>87</v>
      </c>
      <c r="M5" s="10" t="s">
        <v>14</v>
      </c>
      <c r="N5" s="11" t="s">
        <v>87</v>
      </c>
      <c r="O5" s="10" t="s">
        <v>14</v>
      </c>
      <c r="P5" s="91"/>
      <c r="Q5" s="91"/>
      <c r="R5" s="91"/>
      <c r="S5" s="91"/>
      <c r="T5" s="91"/>
      <c r="U5" s="91"/>
      <c r="V5" s="92"/>
    </row>
    <row r="6" spans="1:22" ht="32.25" customHeight="1">
      <c r="A6" s="80">
        <v>1</v>
      </c>
      <c r="B6" s="48" t="str">
        <f>'Lịch sử toàn quốc'!B4</f>
        <v>Vĩnh Phúc</v>
      </c>
      <c r="C6" s="80">
        <f>'Lịch sử toàn quốc'!AR4</f>
        <v>9671</v>
      </c>
      <c r="D6" s="71">
        <f>'Lịch sử toàn quốc'!AU4</f>
        <v>7.172422707062351</v>
      </c>
      <c r="E6" s="70">
        <f>'Lịch sử toàn quốc'!AV4</f>
        <v>1</v>
      </c>
      <c r="F6" s="16">
        <f>'Lịch sử toàn quốc'!AW4</f>
        <v>935</v>
      </c>
      <c r="G6" s="19">
        <f>'Lịch sử toàn quốc'!AX4</f>
        <v>9.6680798262847686E-2</v>
      </c>
      <c r="H6" s="20">
        <f>'Lịch sử toàn quốc'!AY4</f>
        <v>3787</v>
      </c>
      <c r="I6" s="21">
        <f>'Lịch sử toàn quốc'!AZ4</f>
        <v>0.39158308344535209</v>
      </c>
      <c r="J6" s="20">
        <f>'Lịch sử toàn quốc'!BA4</f>
        <v>3722</v>
      </c>
      <c r="K6" s="21">
        <f>'Lịch sử toàn quốc'!BB4</f>
        <v>0.38486195843242682</v>
      </c>
      <c r="L6" s="20">
        <f>'Lịch sử toàn quốc'!BC4</f>
        <v>1227</v>
      </c>
      <c r="M6" s="21">
        <f>'Lịch sử toàn quốc'!BD4</f>
        <v>0.12687415985937339</v>
      </c>
      <c r="N6" s="75">
        <f>'Lịch sử toàn quốc'!BE4</f>
        <v>72</v>
      </c>
      <c r="O6" s="90">
        <f>'Lịch sử toàn quốc'!BF4</f>
        <v>7.4449384758556508E-3</v>
      </c>
      <c r="P6" s="78"/>
      <c r="Q6" s="78"/>
      <c r="R6" s="78"/>
      <c r="S6" s="78"/>
      <c r="T6" s="78"/>
      <c r="U6" s="78"/>
    </row>
    <row r="7" spans="1:22" ht="32.25" customHeight="1">
      <c r="A7" s="80">
        <v>2</v>
      </c>
      <c r="B7" s="48" t="str">
        <f>'Lịch sử toàn quốc'!B5</f>
        <v>Nam Định</v>
      </c>
      <c r="C7" s="80">
        <f>'Lịch sử toàn quốc'!AR5</f>
        <v>9625</v>
      </c>
      <c r="D7" s="71">
        <f>'Lịch sử toàn quốc'!AU5</f>
        <v>7.0966753246753242</v>
      </c>
      <c r="E7" s="70">
        <f>'Lịch sử toàn quốc'!AV5</f>
        <v>2</v>
      </c>
      <c r="F7" s="16">
        <f>'Lịch sử toàn quốc'!AW5</f>
        <v>773</v>
      </c>
      <c r="G7" s="19">
        <f>'Lịch sử toàn quốc'!AX5</f>
        <v>8.0311688311688306E-2</v>
      </c>
      <c r="H7" s="20">
        <f>'Lịch sử toàn quốc'!AY5</f>
        <v>4414</v>
      </c>
      <c r="I7" s="21">
        <f>'Lịch sử toàn quốc'!AZ5</f>
        <v>0.45859740259740261</v>
      </c>
      <c r="J7" s="20">
        <f>'Lịch sử toàn quốc'!BA5</f>
        <v>3452</v>
      </c>
      <c r="K7" s="21">
        <f>'Lịch sử toàn quốc'!BB5</f>
        <v>0.35864935064935066</v>
      </c>
      <c r="L7" s="20">
        <f>'Lịch sử toàn quốc'!BC5</f>
        <v>986</v>
      </c>
      <c r="M7" s="21">
        <f>'Lịch sử toàn quốc'!BD5</f>
        <v>0.10244155844155844</v>
      </c>
      <c r="N7" s="75">
        <f>'Lịch sử toàn quốc'!BE5</f>
        <v>56</v>
      </c>
      <c r="O7" s="90">
        <f>'Lịch sử toàn quốc'!BF5</f>
        <v>5.8181818181818178E-3</v>
      </c>
      <c r="P7" s="78"/>
      <c r="Q7" s="78"/>
      <c r="R7" s="78"/>
      <c r="S7" s="78"/>
      <c r="T7" s="78"/>
      <c r="U7" s="78"/>
    </row>
    <row r="8" spans="1:22" ht="32.25" customHeight="1">
      <c r="A8" s="80">
        <v>3</v>
      </c>
      <c r="B8" s="48" t="str">
        <f>'Lịch sử toàn quốc'!B6</f>
        <v>Ninh Bình</v>
      </c>
      <c r="C8" s="80">
        <f>'Lịch sử toàn quốc'!AR6</f>
        <v>7051</v>
      </c>
      <c r="D8" s="71">
        <f>'Lịch sử toàn quốc'!AU6</f>
        <v>7.0199971635229046</v>
      </c>
      <c r="E8" s="70">
        <f>'Lịch sử toàn quốc'!AV6</f>
        <v>3</v>
      </c>
      <c r="F8" s="16">
        <f>'Lịch sử toàn quốc'!AW6</f>
        <v>734</v>
      </c>
      <c r="G8" s="19">
        <f>'Lịch sử toàn quốc'!AX6</f>
        <v>0.10409870940292157</v>
      </c>
      <c r="H8" s="20">
        <f>'Lịch sử toàn quốc'!AY6</f>
        <v>3117</v>
      </c>
      <c r="I8" s="21">
        <f>'Lịch sử toàn quốc'!AZ6</f>
        <v>0.44206495532548573</v>
      </c>
      <c r="J8" s="20">
        <f>'Lịch sử toàn quốc'!BA6</f>
        <v>2389</v>
      </c>
      <c r="K8" s="21">
        <f>'Lịch sử toàn quốc'!BB6</f>
        <v>0.3388171890511984</v>
      </c>
      <c r="L8" s="20">
        <f>'Lịch sử toàn quốc'!BC6</f>
        <v>811</v>
      </c>
      <c r="M8" s="21">
        <f>'Lịch sử toàn quốc'!BD6</f>
        <v>0.11501914622039427</v>
      </c>
      <c r="N8" s="75">
        <f>'Lịch sử toàn quốc'!BE6</f>
        <v>51</v>
      </c>
      <c r="O8" s="90">
        <f>'Lịch sử toàn quốc'!BF6</f>
        <v>7.2330165933910083E-3</v>
      </c>
      <c r="P8" s="78"/>
      <c r="Q8" s="78"/>
      <c r="R8" s="78"/>
      <c r="S8" s="78"/>
      <c r="T8" s="78"/>
      <c r="U8" s="78"/>
    </row>
    <row r="9" spans="1:22" ht="32.25" customHeight="1">
      <c r="A9" s="80">
        <v>4</v>
      </c>
      <c r="B9" s="48" t="str">
        <f>'Lịch sử toàn quốc'!B7</f>
        <v>Bình Dương</v>
      </c>
      <c r="C9" s="80">
        <f>'Lịch sử toàn quốc'!AR7</f>
        <v>7033</v>
      </c>
      <c r="D9" s="71">
        <f>'Lịch sử toàn quốc'!AU7</f>
        <v>6.9612185411630882</v>
      </c>
      <c r="E9" s="70">
        <f>'Lịch sử toàn quốc'!AV7</f>
        <v>4</v>
      </c>
      <c r="F9" s="16">
        <f>'Lịch sử toàn quốc'!AW7</f>
        <v>614</v>
      </c>
      <c r="G9" s="19">
        <f>'Lịch sử toàn quốc'!AX7</f>
        <v>8.7302715768519834E-2</v>
      </c>
      <c r="H9" s="20">
        <f>'Lịch sử toàn quốc'!AY7</f>
        <v>3415</v>
      </c>
      <c r="I9" s="21">
        <f>'Lịch sử toàn quốc'!AZ7</f>
        <v>0.48556803639982937</v>
      </c>
      <c r="J9" s="20">
        <f>'Lịch sử toàn quốc'!BA7</f>
        <v>2554</v>
      </c>
      <c r="K9" s="21">
        <f>'Lịch sử toàn quốc'!BB7</f>
        <v>0.3631451727570027</v>
      </c>
      <c r="L9" s="20">
        <f>'Lịch sử toàn quốc'!BC7</f>
        <v>450</v>
      </c>
      <c r="M9" s="21">
        <f>'Lịch sử toàn quốc'!BD7</f>
        <v>6.3984075074648081E-2</v>
      </c>
      <c r="N9" s="75">
        <f>'Lịch sử toàn quốc'!BE7</f>
        <v>11</v>
      </c>
      <c r="O9" s="90">
        <f>'Lịch sử toàn quốc'!BF7</f>
        <v>1.5640551684913977E-3</v>
      </c>
      <c r="P9" s="78"/>
      <c r="Q9" s="78"/>
      <c r="R9" s="78"/>
      <c r="S9" s="78"/>
      <c r="T9" s="78"/>
      <c r="U9" s="78"/>
    </row>
    <row r="10" spans="1:22" s="60" customFormat="1" ht="32.25" customHeight="1">
      <c r="A10" s="80">
        <v>5</v>
      </c>
      <c r="B10" s="48" t="str">
        <f>'Lịch sử toàn quốc'!B8</f>
        <v>Phú Thọ</v>
      </c>
      <c r="C10" s="80">
        <f>'Lịch sử toàn quốc'!AR8</f>
        <v>12657</v>
      </c>
      <c r="D10" s="71">
        <f>'Lịch sử toàn quốc'!AU8</f>
        <v>6.8866437544441812</v>
      </c>
      <c r="E10" s="70">
        <f>'Lịch sử toàn quốc'!AV8</f>
        <v>5</v>
      </c>
      <c r="F10" s="16">
        <f>'Lịch sử toàn quốc'!AW8</f>
        <v>1374</v>
      </c>
      <c r="G10" s="19">
        <f>'Lịch sử toàn quốc'!AX8</f>
        <v>0.1085565299834084</v>
      </c>
      <c r="H10" s="20">
        <f>'Lịch sử toàn quốc'!AY8</f>
        <v>6113</v>
      </c>
      <c r="I10" s="21">
        <f>'Lịch sử toàn quốc'!AZ8</f>
        <v>0.48297384846330094</v>
      </c>
      <c r="J10" s="20">
        <f>'Lịch sử toàn quốc'!BA8</f>
        <v>3967</v>
      </c>
      <c r="K10" s="21">
        <f>'Lịch sử toàn quốc'!BB8</f>
        <v>0.3134234020700008</v>
      </c>
      <c r="L10" s="20">
        <f>'Lịch sử toàn quốc'!BC8</f>
        <v>1203</v>
      </c>
      <c r="M10" s="21">
        <f>'Lịch sử toàn quốc'!BD8</f>
        <v>9.5046219483289882E-2</v>
      </c>
      <c r="N10" s="75">
        <f>'Lịch sử toàn quốc'!BE8</f>
        <v>87</v>
      </c>
      <c r="O10" s="90">
        <f>'Lịch sử toàn quốc'!BF8</f>
        <v>6.8736667456743301E-3</v>
      </c>
      <c r="P10" s="190"/>
      <c r="Q10" s="190"/>
      <c r="R10" s="190"/>
      <c r="S10" s="190"/>
      <c r="T10" s="190"/>
      <c r="U10" s="190"/>
    </row>
    <row r="11" spans="1:22" ht="32.25" customHeight="1">
      <c r="A11" s="80">
        <v>6</v>
      </c>
      <c r="B11" s="48" t="str">
        <f>'Lịch sử toàn quốc'!B9</f>
        <v>Hải Phòng</v>
      </c>
      <c r="C11" s="80">
        <f>'Lịch sử toàn quốc'!AR9</f>
        <v>14655</v>
      </c>
      <c r="D11" s="18">
        <f>'Lịch sử toàn quốc'!AU9</f>
        <v>6.8519959058341859</v>
      </c>
      <c r="E11" s="17">
        <f>'Lịch sử toàn quốc'!AV9</f>
        <v>6</v>
      </c>
      <c r="F11" s="16">
        <f>'Lịch sử toàn quốc'!AW9</f>
        <v>1802</v>
      </c>
      <c r="G11" s="19">
        <f>'Lịch sử toàn quốc'!AX9</f>
        <v>0.12296144660525418</v>
      </c>
      <c r="H11" s="20">
        <f>'Lịch sử toàn quốc'!AY9</f>
        <v>6683</v>
      </c>
      <c r="I11" s="21">
        <f>'Lịch sử toàn quốc'!AZ9</f>
        <v>0.4560218355510065</v>
      </c>
      <c r="J11" s="20">
        <f>'Lịch sử toàn quốc'!BA9</f>
        <v>5021</v>
      </c>
      <c r="K11" s="21">
        <f>'Lịch sử toàn quốc'!BB9</f>
        <v>0.34261344251108838</v>
      </c>
      <c r="L11" s="20">
        <f>'Lịch sử toàn quốc'!BC9</f>
        <v>1149</v>
      </c>
      <c r="M11" s="21">
        <f>'Lịch sử toàn quốc'!BD9</f>
        <v>7.8403275332650971E-2</v>
      </c>
      <c r="N11" s="51">
        <f>'Lịch sử toàn quốc'!BE9</f>
        <v>39</v>
      </c>
      <c r="O11" s="90">
        <f>'Lịch sử toàn quốc'!BF9</f>
        <v>2.6612077789150462E-3</v>
      </c>
      <c r="P11" s="78"/>
      <c r="Q11" s="78"/>
      <c r="R11" s="78"/>
      <c r="S11" s="78"/>
      <c r="T11" s="78"/>
      <c r="U11" s="78"/>
    </row>
    <row r="12" spans="1:22" ht="32.25" customHeight="1">
      <c r="A12" s="80">
        <v>7</v>
      </c>
      <c r="B12" s="48" t="str">
        <f>'Lịch sử toàn quốc'!B10</f>
        <v>Bắc Ninh</v>
      </c>
      <c r="C12" s="80">
        <f>'Lịch sử toàn quốc'!AR10</f>
        <v>10239</v>
      </c>
      <c r="D12" s="18">
        <f>'Lịch sử toàn quốc'!AU10</f>
        <v>6.7376452778591656</v>
      </c>
      <c r="E12" s="17">
        <f>'Lịch sử toàn quốc'!AV10</f>
        <v>7</v>
      </c>
      <c r="F12" s="16">
        <f>'Lịch sử toàn quốc'!AW10</f>
        <v>1208</v>
      </c>
      <c r="G12" s="19">
        <f>'Lịch sử toàn quốc'!AX10</f>
        <v>0.11798027151088973</v>
      </c>
      <c r="H12" s="20">
        <f>'Lịch sử toàn quốc'!AY10</f>
        <v>5394</v>
      </c>
      <c r="I12" s="21">
        <f>'Lịch sử toàn quốc'!AZ10</f>
        <v>0.5268092587166715</v>
      </c>
      <c r="J12" s="20">
        <f>'Lịch sử toàn quốc'!BA10</f>
        <v>2956</v>
      </c>
      <c r="K12" s="21">
        <f>'Lịch sử toàn quốc'!BB10</f>
        <v>0.28870006836605139</v>
      </c>
      <c r="L12" s="20">
        <f>'Lịch sử toàn quốc'!BC10</f>
        <v>681</v>
      </c>
      <c r="M12" s="21">
        <f>'Lịch sử toàn quốc'!BD10</f>
        <v>6.6510401406387337E-2</v>
      </c>
      <c r="N12" s="51">
        <f>'Lịch sử toàn quốc'!BE10</f>
        <v>65</v>
      </c>
      <c r="O12" s="90">
        <f>'Lịch sử toàn quốc'!BF10</f>
        <v>6.3482761988475434E-3</v>
      </c>
      <c r="P12" s="78"/>
      <c r="Q12" s="78"/>
      <c r="R12" s="78"/>
      <c r="S12" s="78"/>
      <c r="T12" s="78"/>
      <c r="U12" s="78"/>
    </row>
    <row r="13" spans="1:22" ht="32.25" hidden="1" customHeight="1">
      <c r="A13" s="80">
        <v>8</v>
      </c>
      <c r="B13" s="48">
        <f>'Lịch sử toàn quốc'!B11</f>
        <v>0</v>
      </c>
      <c r="C13" s="80">
        <f>'Lịch sử toàn quốc'!AR11</f>
        <v>0</v>
      </c>
      <c r="D13" s="18" t="e">
        <f>'Lịch sử toàn quốc'!AU11</f>
        <v>#DIV/0!</v>
      </c>
      <c r="E13" s="17">
        <f>'Lịch sử toàn quốc'!AV11</f>
        <v>0</v>
      </c>
      <c r="F13" s="16">
        <f>'Lịch sử toàn quốc'!AW11</f>
        <v>0</v>
      </c>
      <c r="G13" s="19" t="e">
        <f>'Lịch sử toàn quốc'!AX11</f>
        <v>#DIV/0!</v>
      </c>
      <c r="H13" s="20">
        <f>'Lịch sử toàn quốc'!AY11</f>
        <v>0</v>
      </c>
      <c r="I13" s="21" t="e">
        <f>'Lịch sử toàn quốc'!AZ11</f>
        <v>#DIV/0!</v>
      </c>
      <c r="J13" s="20">
        <f>'Lịch sử toàn quốc'!BA11</f>
        <v>0</v>
      </c>
      <c r="K13" s="21" t="e">
        <f>'Lịch sử toàn quốc'!BB11</f>
        <v>#DIV/0!</v>
      </c>
      <c r="L13" s="20">
        <f>'Lịch sử toàn quốc'!BC11</f>
        <v>0</v>
      </c>
      <c r="M13" s="21" t="e">
        <f>'Lịch sử toàn quốc'!BD11</f>
        <v>#DIV/0!</v>
      </c>
      <c r="N13" s="51">
        <f>'Lịch sử toàn quốc'!BE11</f>
        <v>0</v>
      </c>
      <c r="O13" s="90" t="e">
        <f>'Lịch sử toàn quốc'!BF11</f>
        <v>#DIV/0!</v>
      </c>
      <c r="P13" s="78"/>
      <c r="Q13" s="78"/>
      <c r="R13" s="78"/>
      <c r="S13" s="78"/>
      <c r="T13" s="78"/>
      <c r="U13" s="78"/>
    </row>
    <row r="14" spans="1:22" ht="32.25" hidden="1" customHeight="1">
      <c r="A14" s="80">
        <v>9</v>
      </c>
      <c r="B14" s="48">
        <f>'Lịch sử toàn quốc'!B12</f>
        <v>0</v>
      </c>
      <c r="C14" s="80">
        <f>'Lịch sử toàn quốc'!AR12</f>
        <v>0</v>
      </c>
      <c r="D14" s="18" t="e">
        <f>'Lịch sử toàn quốc'!AU12</f>
        <v>#DIV/0!</v>
      </c>
      <c r="E14" s="17">
        <f>'Lịch sử toàn quốc'!AV12</f>
        <v>0</v>
      </c>
      <c r="F14" s="16">
        <f>'Lịch sử toàn quốc'!AW12</f>
        <v>0</v>
      </c>
      <c r="G14" s="19" t="e">
        <f>'Lịch sử toàn quốc'!AX12</f>
        <v>#DIV/0!</v>
      </c>
      <c r="H14" s="20">
        <f>'Lịch sử toàn quốc'!AY12</f>
        <v>0</v>
      </c>
      <c r="I14" s="21" t="e">
        <f>'Lịch sử toàn quốc'!AZ12</f>
        <v>#DIV/0!</v>
      </c>
      <c r="J14" s="20">
        <f>'Lịch sử toàn quốc'!BA12</f>
        <v>0</v>
      </c>
      <c r="K14" s="21" t="e">
        <f>'Lịch sử toàn quốc'!BB12</f>
        <v>#DIV/0!</v>
      </c>
      <c r="L14" s="20">
        <f>'Lịch sử toàn quốc'!BC12</f>
        <v>0</v>
      </c>
      <c r="M14" s="21" t="e">
        <f>'Lịch sử toàn quốc'!BD12</f>
        <v>#DIV/0!</v>
      </c>
      <c r="N14" s="51">
        <f>'Lịch sử toàn quốc'!BE12</f>
        <v>0</v>
      </c>
      <c r="O14" s="90" t="e">
        <f>'Lịch sử toàn quốc'!BF12</f>
        <v>#DIV/0!</v>
      </c>
      <c r="P14" s="78"/>
      <c r="Q14" s="78"/>
      <c r="R14" s="78"/>
      <c r="S14" s="78"/>
      <c r="T14" s="78"/>
      <c r="U14" s="78"/>
    </row>
    <row r="15" spans="1:22" ht="32.25" customHeight="1">
      <c r="A15" s="81"/>
      <c r="B15" s="81"/>
      <c r="C15" s="82"/>
      <c r="D15" s="83"/>
      <c r="E15" s="83"/>
      <c r="F15" s="83"/>
      <c r="G15" s="83"/>
      <c r="H15" s="83"/>
      <c r="I15" s="83"/>
      <c r="J15" s="83"/>
      <c r="K15" s="82"/>
      <c r="L15" s="82"/>
      <c r="M15" s="82"/>
      <c r="N15" s="82"/>
      <c r="O15" s="82"/>
    </row>
    <row r="16" spans="1:22" ht="32.25" customHeight="1">
      <c r="A16" s="81"/>
      <c r="B16" s="81"/>
      <c r="C16" s="82"/>
      <c r="D16" s="83"/>
      <c r="E16" s="83"/>
      <c r="F16" s="83"/>
      <c r="G16" s="83"/>
      <c r="H16" s="83"/>
      <c r="I16" s="83"/>
      <c r="J16" s="83"/>
      <c r="K16" s="82"/>
      <c r="L16" s="82"/>
      <c r="M16" s="82"/>
      <c r="N16" s="82"/>
      <c r="O16" s="82"/>
    </row>
    <row r="17" spans="1:15" s="74" customFormat="1" ht="44.25" customHeight="1">
      <c r="A17" s="84"/>
      <c r="B17" s="84" t="s">
        <v>84</v>
      </c>
      <c r="C17" s="80">
        <f>'Lịch sử toàn quốc'!$AR$15</f>
        <v>10372</v>
      </c>
      <c r="D17" s="84">
        <f>'Lịch sử toàn quốc'!AU15</f>
        <v>5.5301532973389893</v>
      </c>
      <c r="E17" s="89"/>
      <c r="F17" s="87">
        <f>'Lịch sử toàn quốc'!AW15</f>
        <v>3857</v>
      </c>
      <c r="G17" s="88">
        <f>'Lịch sử toàn quốc'!AX15</f>
        <v>0.37186656382568456</v>
      </c>
      <c r="H17" s="89">
        <f>'Lịch sử toàn quốc'!AY15</f>
        <v>5001</v>
      </c>
      <c r="I17" s="86">
        <f>'Lịch sử toàn quốc'!AZ15</f>
        <v>0.48216351716158889</v>
      </c>
      <c r="J17" s="89">
        <f>'Lịch sử toàn quốc'!BA15</f>
        <v>1174</v>
      </c>
      <c r="K17" s="86">
        <f>'Lịch sử toàn quốc'!BB15</f>
        <v>0.11318935595834941</v>
      </c>
      <c r="L17" s="85">
        <f>'Lịch sử toàn quốc'!BC15</f>
        <v>340</v>
      </c>
      <c r="M17" s="86">
        <f>'Lịch sử toàn quốc'!BD15</f>
        <v>3.2780563054377168E-2</v>
      </c>
      <c r="N17" s="93">
        <f>'Lịch sử toàn quốc'!BE15</f>
        <v>38</v>
      </c>
      <c r="O17" s="86">
        <f>'Lịch sử toàn quốc'!BF15</f>
        <v>3.6637099884303894E-3</v>
      </c>
    </row>
    <row r="18" spans="1:15" ht="15.75" customHeight="1">
      <c r="A18" s="43"/>
      <c r="B18" s="43"/>
    </row>
    <row r="19" spans="1:15" ht="15.75" customHeight="1">
      <c r="A19" s="43"/>
      <c r="B19" s="43"/>
      <c r="D19" s="132" t="e">
        <f>D14-D17</f>
        <v>#DIV/0!</v>
      </c>
    </row>
    <row r="20" spans="1:15" ht="15.75" customHeight="1">
      <c r="A20" s="43"/>
      <c r="B20" s="43"/>
    </row>
    <row r="21" spans="1:15" ht="15.75" customHeight="1">
      <c r="A21" s="43"/>
      <c r="B21" s="43"/>
    </row>
    <row r="22" spans="1:15" ht="15.75" customHeight="1">
      <c r="A22" s="43"/>
      <c r="B22" s="43"/>
    </row>
    <row r="23" spans="1:15" ht="15.75" customHeight="1">
      <c r="A23" s="43"/>
      <c r="B23" s="43"/>
    </row>
    <row r="24" spans="1:15" ht="15.75" hidden="1" customHeight="1">
      <c r="A24" s="47">
        <v>1</v>
      </c>
      <c r="B24" s="48" t="s">
        <v>159</v>
      </c>
      <c r="C24" s="50" t="e">
        <f>SUM(#REF!)</f>
        <v>#REF!</v>
      </c>
      <c r="D24" s="71">
        <v>7.6879999999999997</v>
      </c>
      <c r="E24" s="70">
        <v>1</v>
      </c>
      <c r="F24" s="16" t="e">
        <f>SUM(#REF!)</f>
        <v>#REF!</v>
      </c>
      <c r="G24" s="19" t="e">
        <f>F24/C24</f>
        <v>#REF!</v>
      </c>
      <c r="H24" s="20" t="e">
        <f>SUM(#REF!)</f>
        <v>#REF!</v>
      </c>
      <c r="I24" s="21" t="e">
        <f t="shared" ref="I24:I33" si="0">H24/C24</f>
        <v>#REF!</v>
      </c>
      <c r="J24" s="20" t="e">
        <f>SUM(#REF!)</f>
        <v>#REF!</v>
      </c>
      <c r="K24" s="21" t="e">
        <f>J24/C24</f>
        <v>#REF!</v>
      </c>
      <c r="L24" s="22" t="e">
        <f>SUM(#REF!)</f>
        <v>#REF!</v>
      </c>
      <c r="M24" s="21" t="e">
        <f>L24/C24</f>
        <v>#REF!</v>
      </c>
      <c r="N24" s="77"/>
      <c r="O24" s="77"/>
    </row>
    <row r="25" spans="1:15" ht="15.75" hidden="1" customHeight="1">
      <c r="A25" s="47">
        <v>2</v>
      </c>
      <c r="B25" s="48" t="s">
        <v>332</v>
      </c>
      <c r="C25" s="50" t="e">
        <f>SUM(#REF!)</f>
        <v>#REF!</v>
      </c>
      <c r="D25" s="53"/>
      <c r="E25" s="75"/>
      <c r="F25" s="76" t="e">
        <f t="shared" ref="F25:F33" si="1">E25/C25</f>
        <v>#REF!</v>
      </c>
      <c r="G25" s="53" t="e">
        <f t="shared" ref="G25:G33" si="2">RANK(F25,$F$6:$F$14,0)</f>
        <v>#REF!</v>
      </c>
      <c r="H25" s="75" t="e">
        <f>SUM(#REF!)</f>
        <v>#REF!</v>
      </c>
      <c r="I25" s="76" t="e">
        <f t="shared" si="0"/>
        <v>#REF!</v>
      </c>
      <c r="J25" s="53" t="e">
        <f t="shared" ref="J25:J33" si="3">RANK(I25,$I$6:$I$14,0)</f>
        <v>#REF!</v>
      </c>
    </row>
    <row r="26" spans="1:15" ht="15.75" hidden="1" customHeight="1">
      <c r="A26" s="47">
        <v>3</v>
      </c>
      <c r="B26" s="48" t="s">
        <v>18</v>
      </c>
      <c r="C26" s="50" t="e">
        <f>SUM(#REF!)</f>
        <v>#REF!</v>
      </c>
      <c r="D26" s="53"/>
      <c r="E26" s="75"/>
      <c r="F26" s="76" t="e">
        <f t="shared" si="1"/>
        <v>#REF!</v>
      </c>
      <c r="G26" s="53" t="e">
        <f t="shared" si="2"/>
        <v>#REF!</v>
      </c>
      <c r="H26" s="75" t="e">
        <f>SUM(#REF!)</f>
        <v>#REF!</v>
      </c>
      <c r="I26" s="76" t="e">
        <f t="shared" si="0"/>
        <v>#REF!</v>
      </c>
      <c r="J26" s="53" t="e">
        <f t="shared" si="3"/>
        <v>#REF!</v>
      </c>
    </row>
    <row r="27" spans="1:15" ht="15.75" hidden="1" customHeight="1">
      <c r="A27" s="47">
        <v>4</v>
      </c>
      <c r="B27" s="48" t="s">
        <v>194</v>
      </c>
      <c r="C27" s="50" t="e">
        <f>SUM(#REF!)</f>
        <v>#REF!</v>
      </c>
      <c r="D27" s="53"/>
      <c r="E27" s="75"/>
      <c r="F27" s="76" t="e">
        <f t="shared" si="1"/>
        <v>#REF!</v>
      </c>
      <c r="G27" s="53" t="e">
        <f t="shared" si="2"/>
        <v>#REF!</v>
      </c>
      <c r="H27" s="75" t="e">
        <f>SUM(#REF!)</f>
        <v>#REF!</v>
      </c>
      <c r="I27" s="76" t="e">
        <f t="shared" si="0"/>
        <v>#REF!</v>
      </c>
      <c r="J27" s="53" t="e">
        <f t="shared" si="3"/>
        <v>#REF!</v>
      </c>
    </row>
    <row r="28" spans="1:15" ht="15.75" hidden="1" customHeight="1">
      <c r="A28" s="47">
        <v>16</v>
      </c>
      <c r="B28" s="48" t="s">
        <v>17</v>
      </c>
      <c r="C28" s="50" t="e">
        <f>SUM(#REF!)</f>
        <v>#REF!</v>
      </c>
      <c r="D28" s="53"/>
      <c r="E28" s="75"/>
      <c r="F28" s="76" t="e">
        <f t="shared" si="1"/>
        <v>#REF!</v>
      </c>
      <c r="G28" s="53" t="e">
        <f t="shared" si="2"/>
        <v>#REF!</v>
      </c>
      <c r="H28" s="75" t="e">
        <f>SUM(#REF!)</f>
        <v>#REF!</v>
      </c>
      <c r="I28" s="76" t="e">
        <f t="shared" si="0"/>
        <v>#REF!</v>
      </c>
      <c r="J28" s="53" t="e">
        <f t="shared" si="3"/>
        <v>#REF!</v>
      </c>
    </row>
    <row r="29" spans="1:15" ht="15.75" hidden="1" customHeight="1">
      <c r="A29" s="47">
        <v>19</v>
      </c>
      <c r="B29" s="48" t="s">
        <v>16</v>
      </c>
      <c r="C29" s="50" t="e">
        <f>SUM(#REF!)</f>
        <v>#REF!</v>
      </c>
      <c r="D29" s="53"/>
      <c r="E29" s="75"/>
      <c r="F29" s="76" t="e">
        <f t="shared" si="1"/>
        <v>#REF!</v>
      </c>
      <c r="G29" s="53" t="e">
        <f t="shared" si="2"/>
        <v>#REF!</v>
      </c>
      <c r="H29" s="75" t="e">
        <f>SUM(#REF!)</f>
        <v>#REF!</v>
      </c>
      <c r="I29" s="76" t="e">
        <f t="shared" si="0"/>
        <v>#REF!</v>
      </c>
      <c r="J29" s="53" t="e">
        <f t="shared" si="3"/>
        <v>#REF!</v>
      </c>
    </row>
    <row r="30" spans="1:15" ht="15.75" hidden="1" customHeight="1">
      <c r="A30" s="47">
        <v>25</v>
      </c>
      <c r="B30" s="48" t="s">
        <v>160</v>
      </c>
      <c r="C30" s="50" t="e">
        <f>SUM(#REF!)</f>
        <v>#REF!</v>
      </c>
      <c r="D30" s="53"/>
      <c r="E30" s="75"/>
      <c r="F30" s="76" t="e">
        <f t="shared" si="1"/>
        <v>#REF!</v>
      </c>
      <c r="G30" s="53" t="e">
        <f t="shared" si="2"/>
        <v>#REF!</v>
      </c>
      <c r="H30" s="75" t="e">
        <f>SUM(#REF!)</f>
        <v>#REF!</v>
      </c>
      <c r="I30" s="76" t="e">
        <f t="shared" si="0"/>
        <v>#REF!</v>
      </c>
      <c r="J30" s="53" t="e">
        <f t="shared" si="3"/>
        <v>#REF!</v>
      </c>
    </row>
    <row r="31" spans="1:15" ht="15.75" hidden="1" customHeight="1">
      <c r="A31" s="47">
        <v>27</v>
      </c>
      <c r="B31" s="48" t="s">
        <v>152</v>
      </c>
      <c r="C31" s="50" t="e">
        <f>SUM(#REF!)</f>
        <v>#REF!</v>
      </c>
      <c r="D31" s="53"/>
      <c r="E31" s="75"/>
      <c r="F31" s="76" t="e">
        <f t="shared" si="1"/>
        <v>#REF!</v>
      </c>
      <c r="G31" s="53" t="e">
        <f t="shared" si="2"/>
        <v>#REF!</v>
      </c>
      <c r="H31" s="75" t="e">
        <f>SUM(#REF!)</f>
        <v>#REF!</v>
      </c>
      <c r="I31" s="76" t="e">
        <f t="shared" si="0"/>
        <v>#REF!</v>
      </c>
      <c r="J31" s="53" t="e">
        <f t="shared" si="3"/>
        <v>#REF!</v>
      </c>
    </row>
    <row r="32" spans="1:15" ht="15.75" hidden="1" customHeight="1">
      <c r="A32" s="47">
        <v>44</v>
      </c>
      <c r="B32" s="48" t="s">
        <v>141</v>
      </c>
      <c r="C32" s="50" t="e">
        <f>SUM(#REF!)</f>
        <v>#REF!</v>
      </c>
      <c r="D32" s="53"/>
      <c r="E32" s="75"/>
      <c r="F32" s="76" t="e">
        <f t="shared" si="1"/>
        <v>#REF!</v>
      </c>
      <c r="G32" s="53" t="e">
        <f t="shared" si="2"/>
        <v>#REF!</v>
      </c>
      <c r="H32" s="75" t="e">
        <f>SUM(#REF!)</f>
        <v>#REF!</v>
      </c>
      <c r="I32" s="76" t="e">
        <f t="shared" si="0"/>
        <v>#REF!</v>
      </c>
      <c r="J32" s="53" t="e">
        <f t="shared" si="3"/>
        <v>#REF!</v>
      </c>
    </row>
    <row r="33" spans="1:15" ht="15.75" hidden="1" customHeight="1">
      <c r="A33" s="47">
        <v>52</v>
      </c>
      <c r="B33" s="48" t="s">
        <v>190</v>
      </c>
      <c r="C33" s="50" t="e">
        <f>SUM(#REF!)</f>
        <v>#REF!</v>
      </c>
      <c r="D33" s="53"/>
      <c r="E33" s="75"/>
      <c r="F33" s="76" t="e">
        <f t="shared" si="1"/>
        <v>#REF!</v>
      </c>
      <c r="G33" s="53" t="e">
        <f t="shared" si="2"/>
        <v>#REF!</v>
      </c>
      <c r="H33" s="75" t="e">
        <f>SUM(#REF!)</f>
        <v>#REF!</v>
      </c>
      <c r="I33" s="76" t="e">
        <f t="shared" si="0"/>
        <v>#REF!</v>
      </c>
      <c r="J33" s="53" t="e">
        <f t="shared" si="3"/>
        <v>#REF!</v>
      </c>
    </row>
    <row r="34" spans="1:15" ht="15.75" hidden="1" customHeight="1">
      <c r="A34" s="43"/>
      <c r="B34" s="43"/>
    </row>
    <row r="35" spans="1:15" ht="15.75" hidden="1" customHeight="1">
      <c r="A35" s="43"/>
      <c r="B35" s="43"/>
    </row>
    <row r="36" spans="1:15" s="74" customFormat="1" ht="29.25" hidden="1" customHeight="1">
      <c r="A36" s="73"/>
      <c r="B36" s="73" t="s">
        <v>84</v>
      </c>
      <c r="C36" s="50" t="e">
        <f>SUM(#REF!)</f>
        <v>#REF!</v>
      </c>
      <c r="D36" s="71" t="e">
        <f>C36/C17</f>
        <v>#REF!</v>
      </c>
      <c r="F36" s="16" t="e">
        <f>SUM(#REF!)</f>
        <v>#REF!</v>
      </c>
      <c r="G36" s="19" t="e">
        <f>F36/C36</f>
        <v>#REF!</v>
      </c>
      <c r="H36" s="20" t="e">
        <f>SUM(#REF!)</f>
        <v>#REF!</v>
      </c>
      <c r="I36" s="21" t="e">
        <f>H36/C36</f>
        <v>#REF!</v>
      </c>
      <c r="J36" s="20" t="e">
        <f>SUM(#REF!)</f>
        <v>#REF!</v>
      </c>
      <c r="K36" s="21" t="e">
        <f>J36/C36</f>
        <v>#REF!</v>
      </c>
      <c r="L36" s="22" t="e">
        <f>SUM(#REF!)</f>
        <v>#REF!</v>
      </c>
      <c r="M36" s="21" t="e">
        <f>L36/C36</f>
        <v>#REF!</v>
      </c>
      <c r="N36" s="77"/>
      <c r="O36" s="77"/>
    </row>
    <row r="37" spans="1:15" ht="15.75" customHeight="1">
      <c r="A37" s="43"/>
      <c r="B37" s="43"/>
    </row>
    <row r="38" spans="1:15" ht="15.75" customHeight="1">
      <c r="A38" s="43"/>
      <c r="B38" s="43"/>
    </row>
    <row r="39" spans="1:15" ht="15.75" customHeight="1">
      <c r="A39" s="43"/>
      <c r="B39" s="43"/>
    </row>
    <row r="40" spans="1:15" ht="15.75" customHeight="1">
      <c r="A40" s="43"/>
      <c r="B40" s="43"/>
    </row>
    <row r="41" spans="1:15" ht="15.75" customHeight="1">
      <c r="A41" s="43"/>
      <c r="B41" s="43"/>
    </row>
    <row r="42" spans="1:15" ht="15.75" customHeight="1">
      <c r="A42" s="43"/>
      <c r="B42" s="43"/>
    </row>
    <row r="43" spans="1:15" ht="15.75" customHeight="1">
      <c r="A43" s="43"/>
      <c r="B43" s="43"/>
    </row>
    <row r="44" spans="1:15" ht="15.75" customHeight="1">
      <c r="A44" s="43"/>
      <c r="B44" s="43"/>
    </row>
    <row r="45" spans="1:15" ht="15.75" customHeight="1">
      <c r="A45" s="43"/>
      <c r="B45" s="43"/>
    </row>
    <row r="46" spans="1:15" ht="15.75" customHeight="1">
      <c r="A46" s="43"/>
      <c r="B46" s="43"/>
    </row>
    <row r="47" spans="1:15" ht="15.75" customHeight="1">
      <c r="A47" s="43"/>
      <c r="B47" s="43"/>
    </row>
    <row r="48" spans="1:15" ht="15.75" customHeight="1">
      <c r="A48" s="43"/>
      <c r="B48" s="43"/>
    </row>
    <row r="49" spans="1:2" ht="15.75" customHeight="1">
      <c r="A49" s="43"/>
      <c r="B49" s="43"/>
    </row>
    <row r="50" spans="1:2" ht="15.75" customHeight="1">
      <c r="A50" s="43"/>
      <c r="B50" s="43"/>
    </row>
    <row r="51" spans="1:2" ht="15.75" customHeight="1">
      <c r="A51" s="43"/>
      <c r="B51" s="43"/>
    </row>
    <row r="52" spans="1:2" ht="15.75" customHeight="1">
      <c r="A52" s="43"/>
      <c r="B52" s="43"/>
    </row>
    <row r="53" spans="1:2" ht="15.75" customHeight="1">
      <c r="A53" s="43"/>
      <c r="B53" s="43"/>
    </row>
    <row r="54" spans="1:2" ht="15.75" customHeight="1">
      <c r="A54" s="43"/>
      <c r="B54" s="43"/>
    </row>
  </sheetData>
  <sortState xmlns:xlrd2="http://schemas.microsoft.com/office/spreadsheetml/2017/richdata2" ref="B6:O14">
    <sortCondition ref="E6:E14"/>
  </sortState>
  <mergeCells count="13">
    <mergeCell ref="A1:M1"/>
    <mergeCell ref="A3:A5"/>
    <mergeCell ref="B3:B5"/>
    <mergeCell ref="C3:C5"/>
    <mergeCell ref="D3:O3"/>
    <mergeCell ref="D4:D5"/>
    <mergeCell ref="A2:O2"/>
    <mergeCell ref="E4:E5"/>
    <mergeCell ref="F4:G4"/>
    <mergeCell ref="H4:I4"/>
    <mergeCell ref="J4:K4"/>
    <mergeCell ref="L4:M4"/>
    <mergeCell ref="N4:O4"/>
  </mergeCells>
  <pageMargins left="0.70866141732283472" right="0.46875" top="0.74803149606299213" bottom="0.74803149606299213" header="0" footer="0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19E7-C665-410F-B1D7-615BD7D9FF0B}">
  <dimension ref="A1:V49"/>
  <sheetViews>
    <sheetView view="pageBreakPreview" zoomScale="70" zoomScaleNormal="55" zoomScaleSheetLayoutView="70" zoomScalePageLayoutView="55" workbookViewId="0">
      <selection activeCell="AB10" sqref="AB10"/>
    </sheetView>
  </sheetViews>
  <sheetFormatPr defaultColWidth="12.85546875" defaultRowHeight="15" customHeight="1"/>
  <cols>
    <col min="1" max="1" width="4.7109375" style="69" customWidth="1"/>
    <col min="2" max="2" width="22" style="69" customWidth="1"/>
    <col min="3" max="3" width="0" style="69" hidden="1" customWidth="1"/>
    <col min="4" max="4" width="7.85546875" style="72" hidden="1" customWidth="1"/>
    <col min="5" max="5" width="6.5703125" style="72" hidden="1" customWidth="1"/>
    <col min="6" max="6" width="8.85546875" style="72" hidden="1" customWidth="1"/>
    <col min="7" max="7" width="8.5703125" style="72" customWidth="1"/>
    <col min="8" max="8" width="8.85546875" style="72" hidden="1" customWidth="1"/>
    <col min="9" max="9" width="10.5703125" style="72" customWidth="1"/>
    <col min="10" max="10" width="8.85546875" style="72" hidden="1" customWidth="1"/>
    <col min="11" max="11" width="9.28515625" style="69" customWidth="1"/>
    <col min="12" max="12" width="8.7109375" style="69" hidden="1" customWidth="1"/>
    <col min="13" max="13" width="8.7109375" style="69" customWidth="1"/>
    <col min="14" max="15" width="8" style="69" hidden="1" customWidth="1"/>
    <col min="16" max="17" width="9" style="69" customWidth="1"/>
    <col min="18" max="16384" width="12.85546875" style="69"/>
  </cols>
  <sheetData>
    <row r="1" spans="1:22" ht="21.75" customHeight="1">
      <c r="A1" s="285" t="s">
        <v>413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79"/>
      <c r="O1" s="79"/>
    </row>
    <row r="2" spans="1:22" ht="21.75" customHeight="1">
      <c r="A2" s="291" t="s">
        <v>448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</row>
    <row r="3" spans="1:22" ht="32.25" customHeight="1">
      <c r="A3" s="286" t="s">
        <v>0</v>
      </c>
      <c r="B3" s="286" t="s">
        <v>13</v>
      </c>
      <c r="C3" s="287" t="s">
        <v>88</v>
      </c>
      <c r="D3" s="290" t="s">
        <v>85</v>
      </c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</row>
    <row r="4" spans="1:22" ht="32.25" customHeight="1">
      <c r="A4" s="286"/>
      <c r="B4" s="286"/>
      <c r="C4" s="288"/>
      <c r="D4" s="210" t="s">
        <v>2</v>
      </c>
      <c r="E4" s="210" t="s">
        <v>3</v>
      </c>
      <c r="F4" s="283" t="s">
        <v>82</v>
      </c>
      <c r="G4" s="283"/>
      <c r="H4" s="284" t="s">
        <v>442</v>
      </c>
      <c r="I4" s="284"/>
      <c r="J4" s="274" t="s">
        <v>441</v>
      </c>
      <c r="K4" s="274"/>
      <c r="L4" s="274" t="s">
        <v>333</v>
      </c>
      <c r="M4" s="275"/>
      <c r="N4" s="276">
        <v>10</v>
      </c>
      <c r="O4" s="276"/>
      <c r="P4" s="91"/>
      <c r="Q4" s="91"/>
      <c r="R4" s="91"/>
      <c r="S4" s="91"/>
      <c r="T4" s="91"/>
      <c r="U4" s="91"/>
      <c r="V4" s="92"/>
    </row>
    <row r="5" spans="1:22" ht="32.25" customHeight="1">
      <c r="A5" s="80">
        <v>1</v>
      </c>
      <c r="B5" s="48" t="str">
        <f>'Lịch sử toàn quốc'!B4</f>
        <v>Vĩnh Phúc</v>
      </c>
      <c r="C5" s="80">
        <f>'Lịch sử toàn quốc'!AR4</f>
        <v>9671</v>
      </c>
      <c r="D5" s="71">
        <f>'Lịch sử toàn quốc'!AU4</f>
        <v>7.172422707062351</v>
      </c>
      <c r="E5" s="70">
        <f>'Lịch sử toàn quốc'!AV4</f>
        <v>1</v>
      </c>
      <c r="F5" s="16">
        <f>'Lịch sử toàn quốc'!AW4</f>
        <v>935</v>
      </c>
      <c r="G5" s="19">
        <f>'Lịch sử toàn quốc'!AX4</f>
        <v>9.6680798262847686E-2</v>
      </c>
      <c r="H5" s="20">
        <f>'Lịch sử toàn quốc'!AY4</f>
        <v>3787</v>
      </c>
      <c r="I5" s="21">
        <f>'Lịch sử toàn quốc'!AZ4</f>
        <v>0.39158308344535209</v>
      </c>
      <c r="J5" s="20">
        <f>'Lịch sử toàn quốc'!BA4</f>
        <v>3722</v>
      </c>
      <c r="K5" s="21">
        <f>'Lịch sử toàn quốc'!BB4</f>
        <v>0.38486195843242682</v>
      </c>
      <c r="L5" s="20">
        <f>'Lịch sử toàn quốc'!BC4</f>
        <v>1227</v>
      </c>
      <c r="M5" s="21">
        <f>'Lịch sử toàn quốc'!BD4</f>
        <v>0.12687415985937339</v>
      </c>
      <c r="N5" s="75">
        <f>'Lịch sử toàn quốc'!BE4</f>
        <v>72</v>
      </c>
      <c r="O5" s="90">
        <f>'Lịch sử toàn quốc'!BF4</f>
        <v>7.4449384758556508E-3</v>
      </c>
      <c r="P5" s="78"/>
      <c r="Q5" s="78"/>
      <c r="R5" s="78"/>
      <c r="S5" s="78"/>
      <c r="T5" s="78"/>
      <c r="U5" s="78"/>
    </row>
    <row r="6" spans="1:22" ht="32.25" customHeight="1">
      <c r="A6" s="80">
        <v>2</v>
      </c>
      <c r="B6" s="48" t="str">
        <f>'Lịch sử toàn quốc'!B5</f>
        <v>Nam Định</v>
      </c>
      <c r="C6" s="80">
        <f>'Lịch sử toàn quốc'!AR5</f>
        <v>9625</v>
      </c>
      <c r="D6" s="71">
        <f>'Lịch sử toàn quốc'!AU5</f>
        <v>7.0966753246753242</v>
      </c>
      <c r="E6" s="70">
        <f>'Lịch sử toàn quốc'!AV5</f>
        <v>2</v>
      </c>
      <c r="F6" s="16">
        <f>'Lịch sử toàn quốc'!AW5</f>
        <v>773</v>
      </c>
      <c r="G6" s="19">
        <f>'Lịch sử toàn quốc'!AX5</f>
        <v>8.0311688311688306E-2</v>
      </c>
      <c r="H6" s="20">
        <f>'Lịch sử toàn quốc'!AY5</f>
        <v>4414</v>
      </c>
      <c r="I6" s="21">
        <f>'Lịch sử toàn quốc'!AZ5</f>
        <v>0.45859740259740261</v>
      </c>
      <c r="J6" s="20">
        <f>'Lịch sử toàn quốc'!BA5</f>
        <v>3452</v>
      </c>
      <c r="K6" s="21">
        <f>'Lịch sử toàn quốc'!BB5</f>
        <v>0.35864935064935066</v>
      </c>
      <c r="L6" s="20">
        <f>'Lịch sử toàn quốc'!BC5</f>
        <v>986</v>
      </c>
      <c r="M6" s="21">
        <f>'Lịch sử toàn quốc'!BD5</f>
        <v>0.10244155844155844</v>
      </c>
      <c r="N6" s="75">
        <f>'Lịch sử toàn quốc'!BE5</f>
        <v>56</v>
      </c>
      <c r="O6" s="90">
        <f>'Lịch sử toàn quốc'!BF5</f>
        <v>5.8181818181818178E-3</v>
      </c>
      <c r="P6" s="78"/>
      <c r="Q6" s="78"/>
      <c r="R6" s="78"/>
      <c r="S6" s="78"/>
      <c r="T6" s="78"/>
      <c r="U6" s="78"/>
    </row>
    <row r="7" spans="1:22" ht="32.25" customHeight="1">
      <c r="A7" s="80">
        <v>3</v>
      </c>
      <c r="B7" s="48" t="str">
        <f>'Lịch sử toàn quốc'!B6</f>
        <v>Ninh Bình</v>
      </c>
      <c r="C7" s="80">
        <f>'Lịch sử toàn quốc'!AR6</f>
        <v>7051</v>
      </c>
      <c r="D7" s="71">
        <f>'Lịch sử toàn quốc'!AU6</f>
        <v>7.0199971635229046</v>
      </c>
      <c r="E7" s="70">
        <f>'Lịch sử toàn quốc'!AV6</f>
        <v>3</v>
      </c>
      <c r="F7" s="16">
        <f>'Lịch sử toàn quốc'!AW6</f>
        <v>734</v>
      </c>
      <c r="G7" s="19">
        <f>'Lịch sử toàn quốc'!AX6</f>
        <v>0.10409870940292157</v>
      </c>
      <c r="H7" s="20">
        <f>'Lịch sử toàn quốc'!AY6</f>
        <v>3117</v>
      </c>
      <c r="I7" s="21">
        <f>'Lịch sử toàn quốc'!AZ6</f>
        <v>0.44206495532548573</v>
      </c>
      <c r="J7" s="20">
        <f>'Lịch sử toàn quốc'!BA6</f>
        <v>2389</v>
      </c>
      <c r="K7" s="21">
        <f>'Lịch sử toàn quốc'!BB6</f>
        <v>0.3388171890511984</v>
      </c>
      <c r="L7" s="20">
        <f>'Lịch sử toàn quốc'!BC6</f>
        <v>811</v>
      </c>
      <c r="M7" s="21">
        <f>'Lịch sử toàn quốc'!BD6</f>
        <v>0.11501914622039427</v>
      </c>
      <c r="N7" s="75">
        <f>'Lịch sử toàn quốc'!BE6</f>
        <v>51</v>
      </c>
      <c r="O7" s="90">
        <f>'Lịch sử toàn quốc'!BF6</f>
        <v>7.2330165933910083E-3</v>
      </c>
      <c r="P7" s="78"/>
      <c r="Q7" s="78"/>
      <c r="R7" s="78"/>
      <c r="S7" s="78"/>
      <c r="T7" s="78"/>
      <c r="U7" s="78"/>
    </row>
    <row r="8" spans="1:22" ht="32.25" customHeight="1">
      <c r="A8" s="80">
        <v>4</v>
      </c>
      <c r="B8" s="48" t="str">
        <f>'Lịch sử toàn quốc'!B7</f>
        <v>Bình Dương</v>
      </c>
      <c r="C8" s="80">
        <f>'Lịch sử toàn quốc'!AR7</f>
        <v>7033</v>
      </c>
      <c r="D8" s="71">
        <f>'Lịch sử toàn quốc'!AU7</f>
        <v>6.9612185411630882</v>
      </c>
      <c r="E8" s="70">
        <f>'Lịch sử toàn quốc'!AV7</f>
        <v>4</v>
      </c>
      <c r="F8" s="16">
        <f>'Lịch sử toàn quốc'!AW7</f>
        <v>614</v>
      </c>
      <c r="G8" s="19">
        <f>'Lịch sử toàn quốc'!AX7</f>
        <v>8.7302715768519834E-2</v>
      </c>
      <c r="H8" s="20">
        <f>'Lịch sử toàn quốc'!AY7</f>
        <v>3415</v>
      </c>
      <c r="I8" s="21">
        <f>'Lịch sử toàn quốc'!AZ7</f>
        <v>0.48556803639982937</v>
      </c>
      <c r="J8" s="20">
        <f>'Lịch sử toàn quốc'!BA7</f>
        <v>2554</v>
      </c>
      <c r="K8" s="21">
        <f>'Lịch sử toàn quốc'!BB7</f>
        <v>0.3631451727570027</v>
      </c>
      <c r="L8" s="20">
        <f>'Lịch sử toàn quốc'!BC7</f>
        <v>450</v>
      </c>
      <c r="M8" s="21">
        <f>'Lịch sử toàn quốc'!BD7</f>
        <v>6.3984075074648081E-2</v>
      </c>
      <c r="N8" s="75">
        <f>'Lịch sử toàn quốc'!BE7</f>
        <v>11</v>
      </c>
      <c r="O8" s="90">
        <f>'Lịch sử toàn quốc'!BF7</f>
        <v>1.5640551684913977E-3</v>
      </c>
      <c r="P8" s="78"/>
      <c r="Q8" s="78"/>
      <c r="R8" s="78"/>
      <c r="S8" s="78"/>
      <c r="T8" s="78"/>
      <c r="U8" s="78"/>
    </row>
    <row r="9" spans="1:22" s="60" customFormat="1" ht="32.25" customHeight="1">
      <c r="A9" s="80">
        <v>5</v>
      </c>
      <c r="B9" s="48" t="str">
        <f>'Lịch sử toàn quốc'!B8</f>
        <v>Phú Thọ</v>
      </c>
      <c r="C9" s="80">
        <f>'Lịch sử toàn quốc'!AR8</f>
        <v>12657</v>
      </c>
      <c r="D9" s="71">
        <f>'Lịch sử toàn quốc'!AU8</f>
        <v>6.8866437544441812</v>
      </c>
      <c r="E9" s="70">
        <f>'Lịch sử toàn quốc'!AV8</f>
        <v>5</v>
      </c>
      <c r="F9" s="16">
        <f>'Lịch sử toàn quốc'!AW8</f>
        <v>1374</v>
      </c>
      <c r="G9" s="19">
        <f>'Lịch sử toàn quốc'!AX8</f>
        <v>0.1085565299834084</v>
      </c>
      <c r="H9" s="20">
        <f>'Lịch sử toàn quốc'!AY8</f>
        <v>6113</v>
      </c>
      <c r="I9" s="21">
        <f>'Lịch sử toàn quốc'!AZ8</f>
        <v>0.48297384846330094</v>
      </c>
      <c r="J9" s="20">
        <f>'Lịch sử toàn quốc'!BA8</f>
        <v>3967</v>
      </c>
      <c r="K9" s="21">
        <f>'Lịch sử toàn quốc'!BB8</f>
        <v>0.3134234020700008</v>
      </c>
      <c r="L9" s="20">
        <f>'Lịch sử toàn quốc'!BC8</f>
        <v>1203</v>
      </c>
      <c r="M9" s="21">
        <f>'Lịch sử toàn quốc'!BD8</f>
        <v>9.5046219483289882E-2</v>
      </c>
      <c r="N9" s="75">
        <f>'Lịch sử toàn quốc'!BE8</f>
        <v>87</v>
      </c>
      <c r="O9" s="90">
        <f>'Lịch sử toàn quốc'!BF8</f>
        <v>6.8736667456743301E-3</v>
      </c>
      <c r="P9" s="190"/>
      <c r="Q9" s="190"/>
      <c r="R9" s="190"/>
      <c r="S9" s="190"/>
      <c r="T9" s="190"/>
      <c r="U9" s="190"/>
    </row>
    <row r="10" spans="1:22" ht="32.25" customHeight="1">
      <c r="A10" s="80">
        <v>6</v>
      </c>
      <c r="B10" s="48" t="str">
        <f>'Lịch sử toàn quốc'!B9</f>
        <v>Hải Phòng</v>
      </c>
      <c r="C10" s="80">
        <f>'Lịch sử toàn quốc'!AR9</f>
        <v>14655</v>
      </c>
      <c r="D10" s="18">
        <f>'Lịch sử toàn quốc'!AU9</f>
        <v>6.8519959058341859</v>
      </c>
      <c r="E10" s="17">
        <f>'Lịch sử toàn quốc'!AV9</f>
        <v>6</v>
      </c>
      <c r="F10" s="16">
        <f>'Lịch sử toàn quốc'!AW9</f>
        <v>1802</v>
      </c>
      <c r="G10" s="19">
        <f>'Lịch sử toàn quốc'!AX9</f>
        <v>0.12296144660525418</v>
      </c>
      <c r="H10" s="20">
        <f>'Lịch sử toàn quốc'!AY9</f>
        <v>6683</v>
      </c>
      <c r="I10" s="21">
        <f>'Lịch sử toàn quốc'!AZ9</f>
        <v>0.4560218355510065</v>
      </c>
      <c r="J10" s="20">
        <f>'Lịch sử toàn quốc'!BA9</f>
        <v>5021</v>
      </c>
      <c r="K10" s="21">
        <f>'Lịch sử toàn quốc'!BB9</f>
        <v>0.34261344251108838</v>
      </c>
      <c r="L10" s="20">
        <f>'Lịch sử toàn quốc'!BC9</f>
        <v>1149</v>
      </c>
      <c r="M10" s="21">
        <f>'Lịch sử toàn quốc'!BD9</f>
        <v>7.8403275332650971E-2</v>
      </c>
      <c r="N10" s="51">
        <f>'Lịch sử toàn quốc'!BE9</f>
        <v>39</v>
      </c>
      <c r="O10" s="90">
        <f>'Lịch sử toàn quốc'!BF9</f>
        <v>2.6612077789150462E-3</v>
      </c>
      <c r="P10" s="78"/>
      <c r="Q10" s="78"/>
      <c r="R10" s="78"/>
      <c r="S10" s="78"/>
      <c r="T10" s="78"/>
      <c r="U10" s="78"/>
    </row>
    <row r="11" spans="1:22" ht="32.25" customHeight="1">
      <c r="A11" s="80">
        <v>7</v>
      </c>
      <c r="B11" s="48" t="str">
        <f>'Lịch sử toàn quốc'!B10</f>
        <v>Bắc Ninh</v>
      </c>
      <c r="C11" s="80">
        <f>'Lịch sử toàn quốc'!AR10</f>
        <v>10239</v>
      </c>
      <c r="D11" s="18">
        <f>'Lịch sử toàn quốc'!AU10</f>
        <v>6.7376452778591656</v>
      </c>
      <c r="E11" s="17">
        <f>'Lịch sử toàn quốc'!AV10</f>
        <v>7</v>
      </c>
      <c r="F11" s="16">
        <f>'Lịch sử toàn quốc'!AW10</f>
        <v>1208</v>
      </c>
      <c r="G11" s="19">
        <f>'Lịch sử toàn quốc'!AX10</f>
        <v>0.11798027151088973</v>
      </c>
      <c r="H11" s="20">
        <f>'Lịch sử toàn quốc'!AY10</f>
        <v>5394</v>
      </c>
      <c r="I11" s="21">
        <f>'Lịch sử toàn quốc'!AZ10</f>
        <v>0.5268092587166715</v>
      </c>
      <c r="J11" s="20">
        <f>'Lịch sử toàn quốc'!BA10</f>
        <v>2956</v>
      </c>
      <c r="K11" s="21">
        <f>'Lịch sử toàn quốc'!BB10</f>
        <v>0.28870006836605139</v>
      </c>
      <c r="L11" s="20">
        <f>'Lịch sử toàn quốc'!BC10</f>
        <v>681</v>
      </c>
      <c r="M11" s="21">
        <f>'Lịch sử toàn quốc'!BD10</f>
        <v>6.6510401406387337E-2</v>
      </c>
      <c r="N11" s="51">
        <f>'Lịch sử toàn quốc'!BE10</f>
        <v>65</v>
      </c>
      <c r="O11" s="90">
        <f>'Lịch sử toàn quốc'!BF10</f>
        <v>6.3482761988475434E-3</v>
      </c>
      <c r="P11" s="78"/>
      <c r="Q11" s="78"/>
      <c r="R11" s="78"/>
      <c r="S11" s="78"/>
      <c r="T11" s="78"/>
      <c r="U11" s="78"/>
    </row>
    <row r="12" spans="1:22" s="74" customFormat="1" ht="44.25" customHeight="1">
      <c r="A12" s="84"/>
      <c r="B12" s="84" t="s">
        <v>84</v>
      </c>
      <c r="C12" s="80">
        <f>'Lịch sử toàn quốc'!$AR$15</f>
        <v>10372</v>
      </c>
      <c r="D12" s="84">
        <f>'Lịch sử toàn quốc'!AU15</f>
        <v>5.5301532973389893</v>
      </c>
      <c r="E12" s="89"/>
      <c r="F12" s="87">
        <f>'Lịch sử toàn quốc'!AW15</f>
        <v>3857</v>
      </c>
      <c r="G12" s="88">
        <f>'Lịch sử toàn quốc'!AX15</f>
        <v>0.37186656382568456</v>
      </c>
      <c r="H12" s="89">
        <f>'Lịch sử toàn quốc'!AY15</f>
        <v>5001</v>
      </c>
      <c r="I12" s="86">
        <f>'Lịch sử toàn quốc'!AZ15</f>
        <v>0.48216351716158889</v>
      </c>
      <c r="J12" s="89">
        <f>'Lịch sử toàn quốc'!BA15</f>
        <v>1174</v>
      </c>
      <c r="K12" s="86">
        <f>'Lịch sử toàn quốc'!BB15</f>
        <v>0.11318935595834941</v>
      </c>
      <c r="L12" s="85">
        <f>'Lịch sử toàn quốc'!BC15</f>
        <v>340</v>
      </c>
      <c r="M12" s="86">
        <f>'Lịch sử toàn quốc'!BD15</f>
        <v>3.2780563054377168E-2</v>
      </c>
      <c r="N12" s="93">
        <f>'Lịch sử toàn quốc'!BE15</f>
        <v>38</v>
      </c>
      <c r="O12" s="86">
        <f>'Lịch sử toàn quốc'!BF15</f>
        <v>3.6637099884303894E-3</v>
      </c>
    </row>
    <row r="13" spans="1:22" ht="15.75" customHeight="1">
      <c r="A13" s="43"/>
      <c r="B13" s="43"/>
    </row>
    <row r="14" spans="1:22" ht="15.75" customHeight="1">
      <c r="A14" s="43"/>
      <c r="B14" s="43"/>
      <c r="D14" s="132" t="e">
        <f>#REF!-D12</f>
        <v>#REF!</v>
      </c>
    </row>
    <row r="15" spans="1:22" ht="15.75" customHeight="1">
      <c r="A15" s="43"/>
      <c r="B15" s="43"/>
    </row>
    <row r="16" spans="1:22" ht="15.75" customHeight="1">
      <c r="A16" s="43"/>
      <c r="B16" s="43"/>
    </row>
    <row r="17" spans="1:15" ht="15.75" customHeight="1">
      <c r="A17" s="43"/>
      <c r="B17" s="43"/>
    </row>
    <row r="18" spans="1:15" ht="15.75" customHeight="1">
      <c r="A18" s="43"/>
      <c r="B18" s="43"/>
    </row>
    <row r="19" spans="1:15" ht="15.75" hidden="1" customHeight="1">
      <c r="A19" s="47">
        <v>1</v>
      </c>
      <c r="B19" s="48" t="s">
        <v>159</v>
      </c>
      <c r="C19" s="50" t="e">
        <f>SUM(#REF!)</f>
        <v>#REF!</v>
      </c>
      <c r="D19" s="71">
        <v>7.6879999999999997</v>
      </c>
      <c r="E19" s="70">
        <v>1</v>
      </c>
      <c r="F19" s="16" t="e">
        <f>SUM(#REF!)</f>
        <v>#REF!</v>
      </c>
      <c r="G19" s="19" t="e">
        <f>F19/C19</f>
        <v>#REF!</v>
      </c>
      <c r="H19" s="20" t="e">
        <f>SUM(#REF!)</f>
        <v>#REF!</v>
      </c>
      <c r="I19" s="21" t="e">
        <f t="shared" ref="I19:I28" si="0">H19/C19</f>
        <v>#REF!</v>
      </c>
      <c r="J19" s="20" t="e">
        <f>SUM(#REF!)</f>
        <v>#REF!</v>
      </c>
      <c r="K19" s="21" t="e">
        <f>J19/C19</f>
        <v>#REF!</v>
      </c>
      <c r="L19" s="22" t="e">
        <f>SUM(#REF!)</f>
        <v>#REF!</v>
      </c>
      <c r="M19" s="21" t="e">
        <f>L19/C19</f>
        <v>#REF!</v>
      </c>
      <c r="N19" s="77"/>
      <c r="O19" s="77"/>
    </row>
    <row r="20" spans="1:15" ht="15.75" hidden="1" customHeight="1">
      <c r="A20" s="47">
        <v>2</v>
      </c>
      <c r="B20" s="48" t="s">
        <v>332</v>
      </c>
      <c r="C20" s="50" t="e">
        <f>SUM(#REF!)</f>
        <v>#REF!</v>
      </c>
      <c r="D20" s="53"/>
      <c r="E20" s="75"/>
      <c r="F20" s="76" t="e">
        <f t="shared" ref="F20:F28" si="1">E20/C20</f>
        <v>#REF!</v>
      </c>
      <c r="G20" s="53" t="e">
        <f t="shared" ref="G20:G28" si="2">RANK(F20,$F$5:$F$11,0)</f>
        <v>#REF!</v>
      </c>
      <c r="H20" s="75" t="e">
        <f>SUM(#REF!)</f>
        <v>#REF!</v>
      </c>
      <c r="I20" s="76" t="e">
        <f t="shared" si="0"/>
        <v>#REF!</v>
      </c>
      <c r="J20" s="53" t="e">
        <f t="shared" ref="J20:J28" si="3">RANK(I20,$I$5:$I$11,0)</f>
        <v>#REF!</v>
      </c>
    </row>
    <row r="21" spans="1:15" ht="15.75" hidden="1" customHeight="1">
      <c r="A21" s="47">
        <v>3</v>
      </c>
      <c r="B21" s="48" t="s">
        <v>18</v>
      </c>
      <c r="C21" s="50" t="e">
        <f>SUM(#REF!)</f>
        <v>#REF!</v>
      </c>
      <c r="D21" s="53"/>
      <c r="E21" s="75"/>
      <c r="F21" s="76" t="e">
        <f t="shared" si="1"/>
        <v>#REF!</v>
      </c>
      <c r="G21" s="53" t="e">
        <f t="shared" si="2"/>
        <v>#REF!</v>
      </c>
      <c r="H21" s="75" t="e">
        <f>SUM(#REF!)</f>
        <v>#REF!</v>
      </c>
      <c r="I21" s="76" t="e">
        <f t="shared" si="0"/>
        <v>#REF!</v>
      </c>
      <c r="J21" s="53" t="e">
        <f t="shared" si="3"/>
        <v>#REF!</v>
      </c>
    </row>
    <row r="22" spans="1:15" ht="15.75" hidden="1" customHeight="1">
      <c r="A22" s="47">
        <v>4</v>
      </c>
      <c r="B22" s="48" t="s">
        <v>194</v>
      </c>
      <c r="C22" s="50" t="e">
        <f>SUM(#REF!)</f>
        <v>#REF!</v>
      </c>
      <c r="D22" s="53"/>
      <c r="E22" s="75"/>
      <c r="F22" s="76" t="e">
        <f t="shared" si="1"/>
        <v>#REF!</v>
      </c>
      <c r="G22" s="53" t="e">
        <f t="shared" si="2"/>
        <v>#REF!</v>
      </c>
      <c r="H22" s="75" t="e">
        <f>SUM(#REF!)</f>
        <v>#REF!</v>
      </c>
      <c r="I22" s="76" t="e">
        <f t="shared" si="0"/>
        <v>#REF!</v>
      </c>
      <c r="J22" s="53" t="e">
        <f t="shared" si="3"/>
        <v>#REF!</v>
      </c>
    </row>
    <row r="23" spans="1:15" ht="15.75" hidden="1" customHeight="1">
      <c r="A23" s="47">
        <v>16</v>
      </c>
      <c r="B23" s="48" t="s">
        <v>17</v>
      </c>
      <c r="C23" s="50" t="e">
        <f>SUM(#REF!)</f>
        <v>#REF!</v>
      </c>
      <c r="D23" s="53"/>
      <c r="E23" s="75"/>
      <c r="F23" s="76" t="e">
        <f t="shared" si="1"/>
        <v>#REF!</v>
      </c>
      <c r="G23" s="53" t="e">
        <f t="shared" si="2"/>
        <v>#REF!</v>
      </c>
      <c r="H23" s="75" t="e">
        <f>SUM(#REF!)</f>
        <v>#REF!</v>
      </c>
      <c r="I23" s="76" t="e">
        <f t="shared" si="0"/>
        <v>#REF!</v>
      </c>
      <c r="J23" s="53" t="e">
        <f t="shared" si="3"/>
        <v>#REF!</v>
      </c>
    </row>
    <row r="24" spans="1:15" ht="15.75" hidden="1" customHeight="1">
      <c r="A24" s="47">
        <v>19</v>
      </c>
      <c r="B24" s="48" t="s">
        <v>16</v>
      </c>
      <c r="C24" s="50" t="e">
        <f>SUM(#REF!)</f>
        <v>#REF!</v>
      </c>
      <c r="D24" s="53"/>
      <c r="E24" s="75"/>
      <c r="F24" s="76" t="e">
        <f t="shared" si="1"/>
        <v>#REF!</v>
      </c>
      <c r="G24" s="53" t="e">
        <f t="shared" si="2"/>
        <v>#REF!</v>
      </c>
      <c r="H24" s="75" t="e">
        <f>SUM(#REF!)</f>
        <v>#REF!</v>
      </c>
      <c r="I24" s="76" t="e">
        <f t="shared" si="0"/>
        <v>#REF!</v>
      </c>
      <c r="J24" s="53" t="e">
        <f t="shared" si="3"/>
        <v>#REF!</v>
      </c>
    </row>
    <row r="25" spans="1:15" ht="15.75" hidden="1" customHeight="1">
      <c r="A25" s="47">
        <v>25</v>
      </c>
      <c r="B25" s="48" t="s">
        <v>160</v>
      </c>
      <c r="C25" s="50" t="e">
        <f>SUM(#REF!)</f>
        <v>#REF!</v>
      </c>
      <c r="D25" s="53"/>
      <c r="E25" s="75"/>
      <c r="F25" s="76" t="e">
        <f t="shared" si="1"/>
        <v>#REF!</v>
      </c>
      <c r="G25" s="53" t="e">
        <f t="shared" si="2"/>
        <v>#REF!</v>
      </c>
      <c r="H25" s="75" t="e">
        <f>SUM(#REF!)</f>
        <v>#REF!</v>
      </c>
      <c r="I25" s="76" t="e">
        <f t="shared" si="0"/>
        <v>#REF!</v>
      </c>
      <c r="J25" s="53" t="e">
        <f t="shared" si="3"/>
        <v>#REF!</v>
      </c>
    </row>
    <row r="26" spans="1:15" ht="15.75" hidden="1" customHeight="1">
      <c r="A26" s="47">
        <v>27</v>
      </c>
      <c r="B26" s="48" t="s">
        <v>152</v>
      </c>
      <c r="C26" s="50" t="e">
        <f>SUM(#REF!)</f>
        <v>#REF!</v>
      </c>
      <c r="D26" s="53"/>
      <c r="E26" s="75"/>
      <c r="F26" s="76" t="e">
        <f t="shared" si="1"/>
        <v>#REF!</v>
      </c>
      <c r="G26" s="53" t="e">
        <f t="shared" si="2"/>
        <v>#REF!</v>
      </c>
      <c r="H26" s="75" t="e">
        <f>SUM(#REF!)</f>
        <v>#REF!</v>
      </c>
      <c r="I26" s="76" t="e">
        <f t="shared" si="0"/>
        <v>#REF!</v>
      </c>
      <c r="J26" s="53" t="e">
        <f t="shared" si="3"/>
        <v>#REF!</v>
      </c>
    </row>
    <row r="27" spans="1:15" ht="15.75" hidden="1" customHeight="1">
      <c r="A27" s="47">
        <v>44</v>
      </c>
      <c r="B27" s="48" t="s">
        <v>141</v>
      </c>
      <c r="C27" s="50" t="e">
        <f>SUM(#REF!)</f>
        <v>#REF!</v>
      </c>
      <c r="D27" s="53"/>
      <c r="E27" s="75"/>
      <c r="F27" s="76" t="e">
        <f t="shared" si="1"/>
        <v>#REF!</v>
      </c>
      <c r="G27" s="53" t="e">
        <f t="shared" si="2"/>
        <v>#REF!</v>
      </c>
      <c r="H27" s="75" t="e">
        <f>SUM(#REF!)</f>
        <v>#REF!</v>
      </c>
      <c r="I27" s="76" t="e">
        <f t="shared" si="0"/>
        <v>#REF!</v>
      </c>
      <c r="J27" s="53" t="e">
        <f t="shared" si="3"/>
        <v>#REF!</v>
      </c>
    </row>
    <row r="28" spans="1:15" ht="15.75" hidden="1" customHeight="1">
      <c r="A28" s="47">
        <v>52</v>
      </c>
      <c r="B28" s="48" t="s">
        <v>190</v>
      </c>
      <c r="C28" s="50" t="e">
        <f>SUM(#REF!)</f>
        <v>#REF!</v>
      </c>
      <c r="D28" s="53"/>
      <c r="E28" s="75"/>
      <c r="F28" s="76" t="e">
        <f t="shared" si="1"/>
        <v>#REF!</v>
      </c>
      <c r="G28" s="53" t="e">
        <f t="shared" si="2"/>
        <v>#REF!</v>
      </c>
      <c r="H28" s="75" t="e">
        <f>SUM(#REF!)</f>
        <v>#REF!</v>
      </c>
      <c r="I28" s="76" t="e">
        <f t="shared" si="0"/>
        <v>#REF!</v>
      </c>
      <c r="J28" s="53" t="e">
        <f t="shared" si="3"/>
        <v>#REF!</v>
      </c>
    </row>
    <row r="29" spans="1:15" ht="15.75" hidden="1" customHeight="1">
      <c r="A29" s="43"/>
      <c r="B29" s="43"/>
    </row>
    <row r="30" spans="1:15" ht="15.75" hidden="1" customHeight="1">
      <c r="A30" s="43"/>
      <c r="B30" s="43"/>
    </row>
    <row r="31" spans="1:15" s="74" customFormat="1" ht="29.25" hidden="1" customHeight="1">
      <c r="A31" s="73"/>
      <c r="B31" s="73" t="s">
        <v>84</v>
      </c>
      <c r="C31" s="50" t="e">
        <f>SUM(#REF!)</f>
        <v>#REF!</v>
      </c>
      <c r="D31" s="71" t="e">
        <f>C31/C12</f>
        <v>#REF!</v>
      </c>
      <c r="F31" s="16" t="e">
        <f>SUM(#REF!)</f>
        <v>#REF!</v>
      </c>
      <c r="G31" s="19" t="e">
        <f>F31/C31</f>
        <v>#REF!</v>
      </c>
      <c r="H31" s="20" t="e">
        <f>SUM(#REF!)</f>
        <v>#REF!</v>
      </c>
      <c r="I31" s="21" t="e">
        <f>H31/C31</f>
        <v>#REF!</v>
      </c>
      <c r="J31" s="20" t="e">
        <f>SUM(#REF!)</f>
        <v>#REF!</v>
      </c>
      <c r="K31" s="21" t="e">
        <f>J31/C31</f>
        <v>#REF!</v>
      </c>
      <c r="L31" s="22" t="e">
        <f>SUM(#REF!)</f>
        <v>#REF!</v>
      </c>
      <c r="M31" s="21" t="e">
        <f>L31/C31</f>
        <v>#REF!</v>
      </c>
      <c r="N31" s="77"/>
      <c r="O31" s="77"/>
    </row>
    <row r="32" spans="1:15" ht="15.75" customHeight="1">
      <c r="A32" s="43"/>
      <c r="B32" s="43"/>
    </row>
    <row r="33" spans="1:2" ht="15.75" customHeight="1">
      <c r="A33" s="43"/>
      <c r="B33" s="43"/>
    </row>
    <row r="34" spans="1:2" ht="15.75" customHeight="1">
      <c r="A34" s="43"/>
      <c r="B34" s="43"/>
    </row>
    <row r="35" spans="1:2" ht="15.75" customHeight="1">
      <c r="A35" s="43"/>
      <c r="B35" s="43"/>
    </row>
    <row r="36" spans="1:2" ht="15.75" customHeight="1">
      <c r="A36" s="43"/>
      <c r="B36" s="43"/>
    </row>
    <row r="37" spans="1:2" ht="15.75" customHeight="1">
      <c r="A37" s="43"/>
      <c r="B37" s="43"/>
    </row>
    <row r="38" spans="1:2" ht="15.75" customHeight="1">
      <c r="A38" s="43"/>
      <c r="B38" s="43"/>
    </row>
    <row r="39" spans="1:2" ht="15.75" customHeight="1">
      <c r="A39" s="43"/>
      <c r="B39" s="43"/>
    </row>
    <row r="40" spans="1:2" ht="15.75" customHeight="1">
      <c r="A40" s="43"/>
      <c r="B40" s="43"/>
    </row>
    <row r="41" spans="1:2" ht="15.75" customHeight="1">
      <c r="A41" s="43"/>
      <c r="B41" s="43"/>
    </row>
    <row r="42" spans="1:2" ht="15.75" customHeight="1">
      <c r="A42" s="43"/>
      <c r="B42" s="43"/>
    </row>
    <row r="43" spans="1:2" ht="15.75" customHeight="1">
      <c r="A43" s="43"/>
      <c r="B43" s="43"/>
    </row>
    <row r="44" spans="1:2" ht="15.75" customHeight="1">
      <c r="A44" s="43"/>
      <c r="B44" s="43"/>
    </row>
    <row r="45" spans="1:2" ht="15.75" customHeight="1">
      <c r="A45" s="43"/>
      <c r="B45" s="43"/>
    </row>
    <row r="46" spans="1:2" ht="15.75" customHeight="1">
      <c r="A46" s="43"/>
      <c r="B46" s="43"/>
    </row>
    <row r="47" spans="1:2" ht="15.75" customHeight="1">
      <c r="A47" s="43"/>
      <c r="B47" s="43"/>
    </row>
    <row r="48" spans="1:2" ht="15.75" customHeight="1">
      <c r="A48" s="43"/>
      <c r="B48" s="43"/>
    </row>
    <row r="49" spans="1:2" ht="15.75" customHeight="1">
      <c r="A49" s="43"/>
      <c r="B49" s="43"/>
    </row>
  </sheetData>
  <mergeCells count="11">
    <mergeCell ref="J4:K4"/>
    <mergeCell ref="L4:M4"/>
    <mergeCell ref="N4:O4"/>
    <mergeCell ref="A1:M1"/>
    <mergeCell ref="A2:O2"/>
    <mergeCell ref="A3:A4"/>
    <mergeCell ref="B3:B4"/>
    <mergeCell ref="C3:C4"/>
    <mergeCell ref="D3:O3"/>
    <mergeCell ref="F4:G4"/>
    <mergeCell ref="H4:I4"/>
  </mergeCells>
  <pageMargins left="0.70866141732283472" right="0.46875" top="0.74803149606299213" bottom="0.74803149606299213" header="0" footer="0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638F5-6032-4B45-BC99-9DC90A88CCE9}">
  <dimension ref="A1:BF51"/>
  <sheetViews>
    <sheetView showWhiteSpace="0" view="pageLayout" topLeftCell="Y1" zoomScale="70" zoomScaleNormal="55" zoomScalePageLayoutView="70" workbookViewId="0">
      <selection activeCell="AV12" sqref="AV12"/>
    </sheetView>
  </sheetViews>
  <sheetFormatPr defaultColWidth="12.85546875" defaultRowHeight="15" customHeight="1"/>
  <cols>
    <col min="1" max="1" width="4.7109375" style="44" customWidth="1"/>
    <col min="2" max="2" width="30.7109375" style="44" customWidth="1"/>
    <col min="3" max="13" width="6.5703125" style="44" customWidth="1"/>
    <col min="14" max="14" width="7.7109375" style="44" customWidth="1"/>
    <col min="15" max="15" width="8.42578125" style="44" customWidth="1"/>
    <col min="16" max="16" width="8.28515625" style="44" customWidth="1"/>
    <col min="17" max="17" width="7.5703125" style="44" customWidth="1"/>
    <col min="18" max="18" width="8.28515625" style="44" customWidth="1"/>
    <col min="19" max="19" width="9.42578125" style="44" customWidth="1"/>
    <col min="20" max="20" width="8.7109375" style="44" customWidth="1"/>
    <col min="21" max="21" width="8.28515625" style="44" customWidth="1"/>
    <col min="22" max="43" width="8" style="44" customWidth="1"/>
    <col min="44" max="44" width="12.85546875" style="44"/>
    <col min="45" max="46" width="8.85546875" style="45" customWidth="1"/>
    <col min="47" max="47" width="10.28515625" style="45" customWidth="1"/>
    <col min="48" max="53" width="8.85546875" style="45" customWidth="1"/>
    <col min="54" max="56" width="12.85546875" style="44"/>
    <col min="57" max="58" width="12.85546875" style="45"/>
    <col min="59" max="16384" width="12.85546875" style="44"/>
  </cols>
  <sheetData>
    <row r="1" spans="1:58" ht="15.75" customHeight="1">
      <c r="A1" s="40" t="s">
        <v>214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277" t="s">
        <v>88</v>
      </c>
      <c r="AS1" s="280" t="s">
        <v>86</v>
      </c>
      <c r="AT1" s="280"/>
      <c r="AU1" s="280" t="s">
        <v>85</v>
      </c>
      <c r="AV1" s="280"/>
      <c r="AW1" s="280"/>
      <c r="AX1" s="280"/>
      <c r="AY1" s="280"/>
      <c r="AZ1" s="280"/>
      <c r="BA1" s="280"/>
      <c r="BB1" s="280"/>
    </row>
    <row r="2" spans="1:58" ht="15.75" customHeight="1">
      <c r="A2" s="40" t="s">
        <v>449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278"/>
      <c r="AS2" s="281" t="s">
        <v>2</v>
      </c>
      <c r="AT2" s="281" t="s">
        <v>3</v>
      </c>
      <c r="AU2" s="281" t="s">
        <v>2</v>
      </c>
      <c r="AV2" s="281" t="s">
        <v>3</v>
      </c>
      <c r="AW2" s="283" t="s">
        <v>82</v>
      </c>
      <c r="AX2" s="283"/>
      <c r="AY2" s="284" t="s">
        <v>443</v>
      </c>
      <c r="AZ2" s="284"/>
      <c r="BA2" s="274" t="s">
        <v>441</v>
      </c>
      <c r="BB2" s="274"/>
      <c r="BC2" s="274" t="s">
        <v>333</v>
      </c>
      <c r="BD2" s="275"/>
      <c r="BE2" s="276">
        <v>10</v>
      </c>
      <c r="BF2" s="276"/>
    </row>
    <row r="3" spans="1:58" ht="15.75" customHeight="1">
      <c r="A3" s="46" t="s">
        <v>0</v>
      </c>
      <c r="B3" s="46" t="s">
        <v>13</v>
      </c>
      <c r="C3" s="46">
        <v>0</v>
      </c>
      <c r="D3" s="46">
        <v>0.25</v>
      </c>
      <c r="E3" s="46">
        <v>0.5</v>
      </c>
      <c r="F3" s="46">
        <v>0.75</v>
      </c>
      <c r="G3" s="46">
        <v>1</v>
      </c>
      <c r="H3" s="46">
        <v>1.25</v>
      </c>
      <c r="I3" s="46">
        <v>1.5</v>
      </c>
      <c r="J3" s="46">
        <v>1.75</v>
      </c>
      <c r="K3" s="46">
        <v>2</v>
      </c>
      <c r="L3" s="46">
        <v>2.25</v>
      </c>
      <c r="M3" s="46">
        <v>2.5</v>
      </c>
      <c r="N3" s="46">
        <v>2.75</v>
      </c>
      <c r="O3" s="46">
        <v>3</v>
      </c>
      <c r="P3" s="46">
        <v>3.25</v>
      </c>
      <c r="Q3" s="46">
        <v>3.5</v>
      </c>
      <c r="R3" s="46">
        <v>3.75</v>
      </c>
      <c r="S3" s="46">
        <v>4</v>
      </c>
      <c r="T3" s="46">
        <v>4.25</v>
      </c>
      <c r="U3" s="46">
        <v>4.5</v>
      </c>
      <c r="V3" s="46">
        <v>4.75</v>
      </c>
      <c r="W3" s="46">
        <v>5</v>
      </c>
      <c r="X3" s="46">
        <v>5.25</v>
      </c>
      <c r="Y3" s="46">
        <v>5.5</v>
      </c>
      <c r="Z3" s="46">
        <v>5.75</v>
      </c>
      <c r="AA3" s="46">
        <v>6</v>
      </c>
      <c r="AB3" s="46">
        <v>6.25</v>
      </c>
      <c r="AC3" s="46">
        <v>6.5</v>
      </c>
      <c r="AD3" s="46">
        <v>6.75</v>
      </c>
      <c r="AE3" s="46">
        <v>7</v>
      </c>
      <c r="AF3" s="46">
        <v>7.25</v>
      </c>
      <c r="AG3" s="46">
        <v>7.5</v>
      </c>
      <c r="AH3" s="46">
        <v>7.75</v>
      </c>
      <c r="AI3" s="46">
        <v>8</v>
      </c>
      <c r="AJ3" s="46">
        <v>8.25</v>
      </c>
      <c r="AK3" s="46">
        <v>8.5</v>
      </c>
      <c r="AL3" s="46">
        <v>8.75</v>
      </c>
      <c r="AM3" s="46">
        <v>9</v>
      </c>
      <c r="AN3" s="46">
        <v>9.25</v>
      </c>
      <c r="AO3" s="46">
        <v>9.5</v>
      </c>
      <c r="AP3" s="46">
        <v>9.75</v>
      </c>
      <c r="AQ3" s="46">
        <v>10</v>
      </c>
      <c r="AR3" s="279"/>
      <c r="AS3" s="282"/>
      <c r="AT3" s="282"/>
      <c r="AU3" s="282"/>
      <c r="AV3" s="282"/>
      <c r="AW3" s="11" t="s">
        <v>87</v>
      </c>
      <c r="AX3" s="10" t="s">
        <v>14</v>
      </c>
      <c r="AY3" s="11" t="s">
        <v>87</v>
      </c>
      <c r="AZ3" s="10" t="s">
        <v>14</v>
      </c>
      <c r="BA3" s="11" t="s">
        <v>87</v>
      </c>
      <c r="BB3" s="10" t="s">
        <v>14</v>
      </c>
      <c r="BC3" s="11" t="s">
        <v>87</v>
      </c>
      <c r="BD3" s="10" t="s">
        <v>14</v>
      </c>
      <c r="BE3" s="11" t="s">
        <v>87</v>
      </c>
      <c r="BF3" s="10" t="s">
        <v>14</v>
      </c>
    </row>
    <row r="4" spans="1:58" ht="15.75" customHeight="1">
      <c r="A4" s="47">
        <v>1</v>
      </c>
      <c r="B4" s="201" t="s">
        <v>160</v>
      </c>
      <c r="C4" s="202">
        <v>0</v>
      </c>
      <c r="D4" s="202">
        <v>0</v>
      </c>
      <c r="E4" s="202">
        <v>0</v>
      </c>
      <c r="F4" s="202">
        <v>0</v>
      </c>
      <c r="G4" s="202">
        <v>0</v>
      </c>
      <c r="H4" s="202">
        <v>0</v>
      </c>
      <c r="I4" s="202">
        <v>0</v>
      </c>
      <c r="J4" s="202">
        <v>0</v>
      </c>
      <c r="K4" s="202">
        <v>0</v>
      </c>
      <c r="L4" s="202">
        <v>0</v>
      </c>
      <c r="M4" s="202">
        <v>0</v>
      </c>
      <c r="N4" s="202">
        <v>0</v>
      </c>
      <c r="O4" s="202">
        <v>2</v>
      </c>
      <c r="P4" s="202">
        <v>1</v>
      </c>
      <c r="Q4" s="202">
        <v>5</v>
      </c>
      <c r="R4" s="202">
        <v>13</v>
      </c>
      <c r="S4" s="202">
        <v>26</v>
      </c>
      <c r="T4" s="202">
        <v>24</v>
      </c>
      <c r="U4" s="202">
        <v>41</v>
      </c>
      <c r="V4" s="202">
        <v>71</v>
      </c>
      <c r="W4" s="202">
        <v>97</v>
      </c>
      <c r="X4" s="202">
        <v>159</v>
      </c>
      <c r="Y4" s="202">
        <v>235</v>
      </c>
      <c r="Z4" s="202">
        <v>293</v>
      </c>
      <c r="AA4" s="202">
        <v>383</v>
      </c>
      <c r="AB4" s="202">
        <v>467</v>
      </c>
      <c r="AC4" s="202">
        <v>547</v>
      </c>
      <c r="AD4" s="202">
        <v>696</v>
      </c>
      <c r="AE4" s="202">
        <v>771</v>
      </c>
      <c r="AF4" s="202">
        <v>796</v>
      </c>
      <c r="AG4" s="202">
        <v>783</v>
      </c>
      <c r="AH4" s="202">
        <v>831</v>
      </c>
      <c r="AI4" s="202">
        <v>789</v>
      </c>
      <c r="AJ4" s="202">
        <v>752</v>
      </c>
      <c r="AK4" s="202">
        <v>622</v>
      </c>
      <c r="AL4" s="202">
        <v>510</v>
      </c>
      <c r="AM4" s="202">
        <v>353</v>
      </c>
      <c r="AN4" s="202">
        <v>213</v>
      </c>
      <c r="AO4" s="202">
        <v>106</v>
      </c>
      <c r="AP4" s="202">
        <v>36</v>
      </c>
      <c r="AQ4" s="202">
        <v>7</v>
      </c>
      <c r="AR4" s="50">
        <f>SUM(C4:AQ4)</f>
        <v>9629</v>
      </c>
      <c r="AS4" s="50"/>
      <c r="AT4" s="53"/>
      <c r="AU4" s="18">
        <f t="shared" ref="AU4:AU12" si="0">AR22/AR4</f>
        <v>7.3623429224218508</v>
      </c>
      <c r="AV4" s="47">
        <v>1</v>
      </c>
      <c r="AW4" s="16">
        <f>SUM(C4:V4)</f>
        <v>183</v>
      </c>
      <c r="AX4" s="19">
        <f>AW4/AR4</f>
        <v>1.9005088794267318E-2</v>
      </c>
      <c r="AY4" s="20">
        <f>SUM(W4:AF4)</f>
        <v>4444</v>
      </c>
      <c r="AZ4" s="21">
        <f t="shared" ref="AZ4:AZ12" si="1">AY4/AR4</f>
        <v>0.46152248416242603</v>
      </c>
      <c r="BA4" s="20">
        <f>SUM(AG4:AL4)</f>
        <v>4287</v>
      </c>
      <c r="BB4" s="21">
        <f t="shared" ref="BB4:BB12" si="2">BA4/AR4</f>
        <v>0.44521757191816386</v>
      </c>
      <c r="BC4" s="20">
        <f>SUM(AM4:AQ4)</f>
        <v>715</v>
      </c>
      <c r="BD4" s="21">
        <f t="shared" ref="BD4:BD12" si="3">BC4/AR4</f>
        <v>7.4254855125142794E-2</v>
      </c>
      <c r="BE4" s="51">
        <f>AQ4</f>
        <v>7</v>
      </c>
      <c r="BF4" s="90">
        <f t="shared" ref="BF4:BF12" si="4">BE4/AR4</f>
        <v>7.2697060961678269E-4</v>
      </c>
    </row>
    <row r="5" spans="1:58" ht="15.75" customHeight="1">
      <c r="A5" s="47">
        <v>2</v>
      </c>
      <c r="B5" s="201" t="s">
        <v>152</v>
      </c>
      <c r="C5" s="202">
        <v>0</v>
      </c>
      <c r="D5" s="202">
        <v>0</v>
      </c>
      <c r="E5" s="202">
        <v>0</v>
      </c>
      <c r="F5" s="202">
        <v>0</v>
      </c>
      <c r="G5" s="202">
        <v>0</v>
      </c>
      <c r="H5" s="202">
        <v>0</v>
      </c>
      <c r="I5" s="202">
        <v>0</v>
      </c>
      <c r="J5" s="202">
        <v>0</v>
      </c>
      <c r="K5" s="202">
        <v>0</v>
      </c>
      <c r="L5" s="202">
        <v>1</v>
      </c>
      <c r="M5" s="202">
        <v>2</v>
      </c>
      <c r="N5" s="202">
        <v>5</v>
      </c>
      <c r="O5" s="202">
        <v>7</v>
      </c>
      <c r="P5" s="202">
        <v>4</v>
      </c>
      <c r="Q5" s="202">
        <v>7</v>
      </c>
      <c r="R5" s="202">
        <v>16</v>
      </c>
      <c r="S5" s="202">
        <v>16</v>
      </c>
      <c r="T5" s="202">
        <v>53</v>
      </c>
      <c r="U5" s="202">
        <v>57</v>
      </c>
      <c r="V5" s="202">
        <v>75</v>
      </c>
      <c r="W5" s="202">
        <v>109</v>
      </c>
      <c r="X5" s="202">
        <v>154</v>
      </c>
      <c r="Y5" s="202">
        <v>156</v>
      </c>
      <c r="Z5" s="202">
        <v>234</v>
      </c>
      <c r="AA5" s="202">
        <v>312</v>
      </c>
      <c r="AB5" s="202">
        <v>358</v>
      </c>
      <c r="AC5" s="202">
        <v>412</v>
      </c>
      <c r="AD5" s="202">
        <v>477</v>
      </c>
      <c r="AE5" s="202">
        <v>532</v>
      </c>
      <c r="AF5" s="202">
        <v>523</v>
      </c>
      <c r="AG5" s="202">
        <v>547</v>
      </c>
      <c r="AH5" s="202">
        <v>569</v>
      </c>
      <c r="AI5" s="202">
        <v>561</v>
      </c>
      <c r="AJ5" s="202">
        <v>473</v>
      </c>
      <c r="AK5" s="202">
        <v>448</v>
      </c>
      <c r="AL5" s="202">
        <v>358</v>
      </c>
      <c r="AM5" s="202">
        <v>269</v>
      </c>
      <c r="AN5" s="202">
        <v>173</v>
      </c>
      <c r="AO5" s="202">
        <v>84</v>
      </c>
      <c r="AP5" s="202">
        <v>25</v>
      </c>
      <c r="AQ5" s="202">
        <v>9</v>
      </c>
      <c r="AR5" s="50">
        <f t="shared" ref="AR5:AR12" si="5">SUM(C5:AQ5)</f>
        <v>7026</v>
      </c>
      <c r="AS5" s="50"/>
      <c r="AT5" s="53"/>
      <c r="AU5" s="18">
        <f t="shared" si="0"/>
        <v>7.2754768004554515</v>
      </c>
      <c r="AV5" s="47">
        <v>2</v>
      </c>
      <c r="AW5" s="16">
        <f t="shared" ref="AW5:AW12" si="6">SUM(C5:V5)</f>
        <v>243</v>
      </c>
      <c r="AX5" s="19">
        <f t="shared" ref="AX5:AX12" si="7">AW5/AR5</f>
        <v>3.4585824081981215E-2</v>
      </c>
      <c r="AY5" s="20">
        <f t="shared" ref="AY5:AY12" si="8">SUM(W5:AF5)</f>
        <v>3267</v>
      </c>
      <c r="AZ5" s="21">
        <f t="shared" si="1"/>
        <v>0.46498719043552517</v>
      </c>
      <c r="BA5" s="20">
        <f t="shared" ref="BA5:BA12" si="9">SUM(AG5:AL5)</f>
        <v>2956</v>
      </c>
      <c r="BB5" s="21">
        <f t="shared" si="2"/>
        <v>0.42072302875035583</v>
      </c>
      <c r="BC5" s="20">
        <f t="shared" ref="BC5:BC12" si="10">SUM(AM5:AQ5)</f>
        <v>560</v>
      </c>
      <c r="BD5" s="21">
        <f t="shared" si="3"/>
        <v>7.9703956732137773E-2</v>
      </c>
      <c r="BE5" s="51">
        <f t="shared" ref="BE5:BE12" si="11">AQ5</f>
        <v>9</v>
      </c>
      <c r="BF5" s="90">
        <f t="shared" si="4"/>
        <v>1.2809564474807857E-3</v>
      </c>
    </row>
    <row r="6" spans="1:58" ht="15.75" customHeight="1">
      <c r="A6" s="47">
        <v>3</v>
      </c>
      <c r="B6" s="201" t="s">
        <v>17</v>
      </c>
      <c r="C6" s="202">
        <v>1</v>
      </c>
      <c r="D6" s="202">
        <v>0</v>
      </c>
      <c r="E6" s="202">
        <v>0</v>
      </c>
      <c r="F6" s="202">
        <v>0</v>
      </c>
      <c r="G6" s="202">
        <v>0</v>
      </c>
      <c r="H6" s="202">
        <v>0</v>
      </c>
      <c r="I6" s="202">
        <v>0</v>
      </c>
      <c r="J6" s="202">
        <v>1</v>
      </c>
      <c r="K6" s="202">
        <v>0</v>
      </c>
      <c r="L6" s="202">
        <v>0</v>
      </c>
      <c r="M6" s="202">
        <v>1</v>
      </c>
      <c r="N6" s="202">
        <v>4</v>
      </c>
      <c r="O6" s="202">
        <v>2</v>
      </c>
      <c r="P6" s="202">
        <v>6</v>
      </c>
      <c r="Q6" s="202">
        <v>12</v>
      </c>
      <c r="R6" s="202">
        <v>20</v>
      </c>
      <c r="S6" s="202">
        <v>33</v>
      </c>
      <c r="T6" s="202">
        <v>52</v>
      </c>
      <c r="U6" s="202">
        <v>84</v>
      </c>
      <c r="V6" s="202">
        <v>108</v>
      </c>
      <c r="W6" s="202">
        <v>182</v>
      </c>
      <c r="X6" s="202">
        <v>200</v>
      </c>
      <c r="Y6" s="202">
        <v>281</v>
      </c>
      <c r="Z6" s="202">
        <v>350</v>
      </c>
      <c r="AA6" s="202">
        <v>431</v>
      </c>
      <c r="AB6" s="202">
        <v>487</v>
      </c>
      <c r="AC6" s="202">
        <v>571</v>
      </c>
      <c r="AD6" s="202">
        <v>630</v>
      </c>
      <c r="AE6" s="202">
        <v>689</v>
      </c>
      <c r="AF6" s="202">
        <v>725</v>
      </c>
      <c r="AG6" s="202">
        <v>762</v>
      </c>
      <c r="AH6" s="202">
        <v>802</v>
      </c>
      <c r="AI6" s="202">
        <v>726</v>
      </c>
      <c r="AJ6" s="202">
        <v>711</v>
      </c>
      <c r="AK6" s="202">
        <v>599</v>
      </c>
      <c r="AL6" s="202">
        <v>481</v>
      </c>
      <c r="AM6" s="202">
        <v>361</v>
      </c>
      <c r="AN6" s="202">
        <v>198</v>
      </c>
      <c r="AO6" s="202">
        <v>92</v>
      </c>
      <c r="AP6" s="202">
        <v>43</v>
      </c>
      <c r="AQ6" s="202">
        <v>5</v>
      </c>
      <c r="AR6" s="50">
        <f t="shared" si="5"/>
        <v>9650</v>
      </c>
      <c r="AS6" s="50"/>
      <c r="AT6" s="53"/>
      <c r="AU6" s="18">
        <f t="shared" si="0"/>
        <v>7.2456994818652847</v>
      </c>
      <c r="AV6" s="47">
        <v>3</v>
      </c>
      <c r="AW6" s="16">
        <f t="shared" si="6"/>
        <v>324</v>
      </c>
      <c r="AX6" s="19">
        <f t="shared" si="7"/>
        <v>3.3575129533678756E-2</v>
      </c>
      <c r="AY6" s="20">
        <f t="shared" si="8"/>
        <v>4546</v>
      </c>
      <c r="AZ6" s="21">
        <f t="shared" si="1"/>
        <v>0.47108808290155441</v>
      </c>
      <c r="BA6" s="20">
        <f t="shared" si="9"/>
        <v>4081</v>
      </c>
      <c r="BB6" s="21">
        <f t="shared" si="2"/>
        <v>0.42290155440414506</v>
      </c>
      <c r="BC6" s="20">
        <f t="shared" si="10"/>
        <v>699</v>
      </c>
      <c r="BD6" s="21">
        <f t="shared" si="3"/>
        <v>7.2435233160621768E-2</v>
      </c>
      <c r="BE6" s="51">
        <f t="shared" si="11"/>
        <v>5</v>
      </c>
      <c r="BF6" s="90">
        <f t="shared" si="4"/>
        <v>5.1813471502590671E-4</v>
      </c>
    </row>
    <row r="7" spans="1:58" ht="15.75" customHeight="1">
      <c r="A7" s="47">
        <v>4</v>
      </c>
      <c r="B7" s="201" t="s">
        <v>141</v>
      </c>
      <c r="C7" s="202">
        <v>0</v>
      </c>
      <c r="D7" s="202">
        <v>0</v>
      </c>
      <c r="E7" s="202">
        <v>0</v>
      </c>
      <c r="F7" s="202">
        <v>0</v>
      </c>
      <c r="G7" s="202">
        <v>0</v>
      </c>
      <c r="H7" s="202">
        <v>0</v>
      </c>
      <c r="I7" s="202">
        <v>0</v>
      </c>
      <c r="J7" s="202">
        <v>0</v>
      </c>
      <c r="K7" s="202">
        <v>0</v>
      </c>
      <c r="L7" s="202">
        <v>0</v>
      </c>
      <c r="M7" s="202">
        <v>0</v>
      </c>
      <c r="N7" s="202">
        <v>0</v>
      </c>
      <c r="O7" s="202">
        <v>0</v>
      </c>
      <c r="P7" s="202">
        <v>3</v>
      </c>
      <c r="Q7" s="202">
        <v>2</v>
      </c>
      <c r="R7" s="202">
        <v>5</v>
      </c>
      <c r="S7" s="202">
        <v>13</v>
      </c>
      <c r="T7" s="202">
        <v>22</v>
      </c>
      <c r="U7" s="202">
        <v>28</v>
      </c>
      <c r="V7" s="202">
        <v>40</v>
      </c>
      <c r="W7" s="202">
        <v>81</v>
      </c>
      <c r="X7" s="202">
        <v>109</v>
      </c>
      <c r="Y7" s="202">
        <v>147</v>
      </c>
      <c r="Z7" s="202">
        <v>210</v>
      </c>
      <c r="AA7" s="202">
        <v>320</v>
      </c>
      <c r="AB7" s="202">
        <v>404</v>
      </c>
      <c r="AC7" s="202">
        <v>466</v>
      </c>
      <c r="AD7" s="202">
        <v>580</v>
      </c>
      <c r="AE7" s="202">
        <v>683</v>
      </c>
      <c r="AF7" s="202">
        <v>677</v>
      </c>
      <c r="AG7" s="202">
        <v>676</v>
      </c>
      <c r="AH7" s="202">
        <v>682</v>
      </c>
      <c r="AI7" s="202">
        <v>555</v>
      </c>
      <c r="AJ7" s="202">
        <v>470</v>
      </c>
      <c r="AK7" s="202">
        <v>360</v>
      </c>
      <c r="AL7" s="202">
        <v>210</v>
      </c>
      <c r="AM7" s="202">
        <v>150</v>
      </c>
      <c r="AN7" s="202">
        <v>69</v>
      </c>
      <c r="AO7" s="202">
        <v>21</v>
      </c>
      <c r="AP7" s="202">
        <v>2</v>
      </c>
      <c r="AQ7" s="202">
        <v>3</v>
      </c>
      <c r="AR7" s="50">
        <f t="shared" si="5"/>
        <v>6988</v>
      </c>
      <c r="AS7" s="50"/>
      <c r="AT7" s="53"/>
      <c r="AU7" s="18">
        <f t="shared" si="0"/>
        <v>7.2089653692043507</v>
      </c>
      <c r="AV7" s="47">
        <v>4</v>
      </c>
      <c r="AW7" s="16">
        <f t="shared" si="6"/>
        <v>113</v>
      </c>
      <c r="AX7" s="19">
        <f t="shared" si="7"/>
        <v>1.6170578133943903E-2</v>
      </c>
      <c r="AY7" s="20">
        <f t="shared" si="8"/>
        <v>3677</v>
      </c>
      <c r="AZ7" s="21">
        <f t="shared" si="1"/>
        <v>0.52618775042930743</v>
      </c>
      <c r="BA7" s="20">
        <f t="shared" si="9"/>
        <v>2953</v>
      </c>
      <c r="BB7" s="21">
        <f t="shared" si="2"/>
        <v>0.4225815684029765</v>
      </c>
      <c r="BC7" s="20">
        <f t="shared" si="10"/>
        <v>245</v>
      </c>
      <c r="BD7" s="21">
        <f t="shared" si="3"/>
        <v>3.5060103033772182E-2</v>
      </c>
      <c r="BE7" s="51">
        <f t="shared" si="11"/>
        <v>3</v>
      </c>
      <c r="BF7" s="90">
        <f t="shared" si="4"/>
        <v>4.2930738408700631E-4</v>
      </c>
    </row>
    <row r="8" spans="1:58" s="60" customFormat="1" ht="15.75" customHeight="1">
      <c r="A8" s="47">
        <v>5</v>
      </c>
      <c r="B8" s="201" t="s">
        <v>167</v>
      </c>
      <c r="C8" s="202">
        <v>0</v>
      </c>
      <c r="D8" s="202">
        <v>0</v>
      </c>
      <c r="E8" s="202">
        <v>0</v>
      </c>
      <c r="F8" s="202">
        <v>0</v>
      </c>
      <c r="G8" s="202">
        <v>0</v>
      </c>
      <c r="H8" s="202">
        <v>0</v>
      </c>
      <c r="I8" s="202">
        <v>0</v>
      </c>
      <c r="J8" s="202">
        <v>0</v>
      </c>
      <c r="K8" s="202">
        <v>0</v>
      </c>
      <c r="L8" s="202">
        <v>0</v>
      </c>
      <c r="M8" s="202">
        <v>1</v>
      </c>
      <c r="N8" s="202">
        <v>1</v>
      </c>
      <c r="O8" s="202">
        <v>2</v>
      </c>
      <c r="P8" s="202">
        <v>5</v>
      </c>
      <c r="Q8" s="202">
        <v>13</v>
      </c>
      <c r="R8" s="202">
        <v>24</v>
      </c>
      <c r="S8" s="202">
        <v>58</v>
      </c>
      <c r="T8" s="202">
        <v>103</v>
      </c>
      <c r="U8" s="202">
        <v>128</v>
      </c>
      <c r="V8" s="202">
        <v>188</v>
      </c>
      <c r="W8" s="202">
        <v>252</v>
      </c>
      <c r="X8" s="202">
        <v>330</v>
      </c>
      <c r="Y8" s="202">
        <v>443</v>
      </c>
      <c r="Z8" s="202">
        <v>551</v>
      </c>
      <c r="AA8" s="202">
        <v>659</v>
      </c>
      <c r="AB8" s="202">
        <v>749</v>
      </c>
      <c r="AC8" s="202">
        <v>866</v>
      </c>
      <c r="AD8" s="202">
        <v>868</v>
      </c>
      <c r="AE8" s="202">
        <v>930</v>
      </c>
      <c r="AF8" s="202">
        <v>981</v>
      </c>
      <c r="AG8" s="202">
        <v>973</v>
      </c>
      <c r="AH8" s="202">
        <v>903</v>
      </c>
      <c r="AI8" s="202">
        <v>806</v>
      </c>
      <c r="AJ8" s="202">
        <v>777</v>
      </c>
      <c r="AK8" s="202">
        <v>636</v>
      </c>
      <c r="AL8" s="202">
        <v>519</v>
      </c>
      <c r="AM8" s="202">
        <v>391</v>
      </c>
      <c r="AN8" s="202">
        <v>264</v>
      </c>
      <c r="AO8" s="202">
        <v>134</v>
      </c>
      <c r="AP8" s="202">
        <v>66</v>
      </c>
      <c r="AQ8" s="202">
        <v>9</v>
      </c>
      <c r="AR8" s="50">
        <f t="shared" si="5"/>
        <v>12630</v>
      </c>
      <c r="AS8" s="50"/>
      <c r="AT8" s="53"/>
      <c r="AU8" s="71">
        <f>AR26/AR8</f>
        <v>7.1031868566904199</v>
      </c>
      <c r="AV8" s="47">
        <v>5</v>
      </c>
      <c r="AW8" s="16">
        <f t="shared" si="6"/>
        <v>523</v>
      </c>
      <c r="AX8" s="19">
        <f t="shared" si="7"/>
        <v>4.1409342834520982E-2</v>
      </c>
      <c r="AY8" s="20">
        <f t="shared" si="8"/>
        <v>6629</v>
      </c>
      <c r="AZ8" s="21">
        <f t="shared" si="1"/>
        <v>0.52486144101346</v>
      </c>
      <c r="BA8" s="20">
        <f t="shared" si="9"/>
        <v>4614</v>
      </c>
      <c r="BB8" s="21">
        <f t="shared" si="2"/>
        <v>0.36532066508313538</v>
      </c>
      <c r="BC8" s="20">
        <f t="shared" si="10"/>
        <v>864</v>
      </c>
      <c r="BD8" s="21">
        <f t="shared" si="3"/>
        <v>6.8408551068883605E-2</v>
      </c>
      <c r="BE8" s="75">
        <f t="shared" si="11"/>
        <v>9</v>
      </c>
      <c r="BF8" s="90">
        <f t="shared" si="4"/>
        <v>7.1258907363420433E-4</v>
      </c>
    </row>
    <row r="9" spans="1:58" ht="15.75" customHeight="1">
      <c r="A9" s="47">
        <v>6</v>
      </c>
      <c r="B9" s="201" t="s">
        <v>18</v>
      </c>
      <c r="C9" s="202">
        <v>0</v>
      </c>
      <c r="D9" s="202">
        <v>0</v>
      </c>
      <c r="E9" s="202">
        <v>0</v>
      </c>
      <c r="F9" s="202">
        <v>0</v>
      </c>
      <c r="G9" s="202">
        <v>0</v>
      </c>
      <c r="H9" s="202">
        <v>0</v>
      </c>
      <c r="I9" s="202">
        <v>1</v>
      </c>
      <c r="J9" s="202">
        <v>2</v>
      </c>
      <c r="K9" s="202">
        <v>2</v>
      </c>
      <c r="L9" s="202">
        <v>2</v>
      </c>
      <c r="M9" s="202">
        <v>8</v>
      </c>
      <c r="N9" s="202">
        <v>15</v>
      </c>
      <c r="O9" s="202">
        <v>12</v>
      </c>
      <c r="P9" s="202">
        <v>22</v>
      </c>
      <c r="Q9" s="202">
        <v>38</v>
      </c>
      <c r="R9" s="202">
        <v>41</v>
      </c>
      <c r="S9" s="202">
        <v>69</v>
      </c>
      <c r="T9" s="202">
        <v>136</v>
      </c>
      <c r="U9" s="202">
        <v>183</v>
      </c>
      <c r="V9" s="202">
        <v>214</v>
      </c>
      <c r="W9" s="202">
        <v>296</v>
      </c>
      <c r="X9" s="202">
        <v>371</v>
      </c>
      <c r="Y9" s="202">
        <v>480</v>
      </c>
      <c r="Z9" s="202">
        <v>630</v>
      </c>
      <c r="AA9" s="202">
        <v>739</v>
      </c>
      <c r="AB9" s="202">
        <v>853</v>
      </c>
      <c r="AC9" s="202">
        <v>924</v>
      </c>
      <c r="AD9" s="202">
        <v>939</v>
      </c>
      <c r="AE9" s="202">
        <v>1087</v>
      </c>
      <c r="AF9" s="202">
        <v>1064</v>
      </c>
      <c r="AG9" s="202">
        <v>1163</v>
      </c>
      <c r="AH9" s="202">
        <v>1065</v>
      </c>
      <c r="AI9" s="202">
        <v>1012</v>
      </c>
      <c r="AJ9" s="202">
        <v>956</v>
      </c>
      <c r="AK9" s="202">
        <v>754</v>
      </c>
      <c r="AL9" s="202">
        <v>630</v>
      </c>
      <c r="AM9" s="202">
        <v>454</v>
      </c>
      <c r="AN9" s="202">
        <v>284</v>
      </c>
      <c r="AO9" s="202">
        <v>133</v>
      </c>
      <c r="AP9" s="202">
        <v>46</v>
      </c>
      <c r="AQ9" s="202">
        <v>8</v>
      </c>
      <c r="AR9" s="50">
        <f t="shared" si="5"/>
        <v>14633</v>
      </c>
      <c r="AS9" s="50"/>
      <c r="AT9" s="53"/>
      <c r="AU9" s="18">
        <f t="shared" si="0"/>
        <v>7.0847741406410165</v>
      </c>
      <c r="AV9" s="47">
        <v>6</v>
      </c>
      <c r="AW9" s="16">
        <f t="shared" si="6"/>
        <v>745</v>
      </c>
      <c r="AX9" s="19">
        <f t="shared" si="7"/>
        <v>5.0912321465181438E-2</v>
      </c>
      <c r="AY9" s="20">
        <f t="shared" si="8"/>
        <v>7383</v>
      </c>
      <c r="AZ9" s="21">
        <f t="shared" si="1"/>
        <v>0.50454452265427463</v>
      </c>
      <c r="BA9" s="20">
        <f t="shared" si="9"/>
        <v>5580</v>
      </c>
      <c r="BB9" s="21">
        <f t="shared" si="2"/>
        <v>0.38132987083988246</v>
      </c>
      <c r="BC9" s="20">
        <f t="shared" si="10"/>
        <v>925</v>
      </c>
      <c r="BD9" s="21">
        <f t="shared" si="3"/>
        <v>6.3213285040661524E-2</v>
      </c>
      <c r="BE9" s="51">
        <f t="shared" si="11"/>
        <v>8</v>
      </c>
      <c r="BF9" s="90">
        <f t="shared" si="4"/>
        <v>5.4670949224355911E-4</v>
      </c>
    </row>
    <row r="10" spans="1:58" ht="15.75" customHeight="1">
      <c r="A10" s="47">
        <v>7</v>
      </c>
      <c r="B10" s="201" t="s">
        <v>188</v>
      </c>
      <c r="C10" s="202">
        <v>0</v>
      </c>
      <c r="D10" s="202">
        <v>0</v>
      </c>
      <c r="E10" s="202">
        <v>0</v>
      </c>
      <c r="F10" s="202">
        <v>0</v>
      </c>
      <c r="G10" s="202">
        <v>1</v>
      </c>
      <c r="H10" s="202">
        <v>0</v>
      </c>
      <c r="I10" s="202">
        <v>2</v>
      </c>
      <c r="J10" s="202">
        <v>0</v>
      </c>
      <c r="K10" s="202">
        <v>3</v>
      </c>
      <c r="L10" s="202">
        <v>7</v>
      </c>
      <c r="M10" s="202">
        <v>4</v>
      </c>
      <c r="N10" s="202">
        <v>7</v>
      </c>
      <c r="O10" s="202">
        <v>13</v>
      </c>
      <c r="P10" s="202">
        <v>24</v>
      </c>
      <c r="Q10" s="202">
        <v>34</v>
      </c>
      <c r="R10" s="202">
        <v>51</v>
      </c>
      <c r="S10" s="202">
        <v>84</v>
      </c>
      <c r="T10" s="202">
        <v>130</v>
      </c>
      <c r="U10" s="202">
        <v>176</v>
      </c>
      <c r="V10" s="202">
        <v>219</v>
      </c>
      <c r="W10" s="202">
        <v>329</v>
      </c>
      <c r="X10" s="202">
        <v>434</v>
      </c>
      <c r="Y10" s="202">
        <v>546</v>
      </c>
      <c r="Z10" s="202">
        <v>719</v>
      </c>
      <c r="AA10" s="202">
        <v>795</v>
      </c>
      <c r="AB10" s="202">
        <v>936</v>
      </c>
      <c r="AC10" s="202">
        <v>1094</v>
      </c>
      <c r="AD10" s="202">
        <v>1192</v>
      </c>
      <c r="AE10" s="202">
        <v>1286</v>
      </c>
      <c r="AF10" s="202">
        <v>1267</v>
      </c>
      <c r="AG10" s="202">
        <v>1232</v>
      </c>
      <c r="AH10" s="202">
        <v>1138</v>
      </c>
      <c r="AI10" s="202">
        <v>1018</v>
      </c>
      <c r="AJ10" s="202">
        <v>873</v>
      </c>
      <c r="AK10" s="202">
        <v>684</v>
      </c>
      <c r="AL10" s="202">
        <v>468</v>
      </c>
      <c r="AM10" s="202">
        <v>321</v>
      </c>
      <c r="AN10" s="202">
        <v>188</v>
      </c>
      <c r="AO10" s="202">
        <v>90</v>
      </c>
      <c r="AP10" s="202">
        <v>26</v>
      </c>
      <c r="AQ10" s="202">
        <v>8</v>
      </c>
      <c r="AR10" s="50">
        <f t="shared" si="5"/>
        <v>15399</v>
      </c>
      <c r="AS10" s="50"/>
      <c r="AT10" s="53"/>
      <c r="AU10" s="18">
        <f t="shared" si="0"/>
        <v>6.9718650561724784</v>
      </c>
      <c r="AV10" s="47">
        <v>11</v>
      </c>
      <c r="AW10" s="16">
        <f t="shared" si="6"/>
        <v>755</v>
      </c>
      <c r="AX10" s="19">
        <f t="shared" si="7"/>
        <v>4.9029157737515421E-2</v>
      </c>
      <c r="AY10" s="20">
        <f t="shared" si="8"/>
        <v>8598</v>
      </c>
      <c r="AZ10" s="21">
        <f t="shared" si="1"/>
        <v>0.55834794467173188</v>
      </c>
      <c r="BA10" s="20">
        <f t="shared" si="9"/>
        <v>5413</v>
      </c>
      <c r="BB10" s="21">
        <f t="shared" si="2"/>
        <v>0.35151633222936557</v>
      </c>
      <c r="BC10" s="20">
        <f t="shared" si="10"/>
        <v>633</v>
      </c>
      <c r="BD10" s="21">
        <f t="shared" si="3"/>
        <v>4.1106565361387105E-2</v>
      </c>
      <c r="BE10" s="51">
        <f t="shared" si="11"/>
        <v>8</v>
      </c>
      <c r="BF10" s="90">
        <f t="shared" si="4"/>
        <v>5.1951425417234886E-4</v>
      </c>
    </row>
    <row r="11" spans="1:58" ht="15.75" customHeight="1">
      <c r="A11" s="47">
        <v>8</v>
      </c>
      <c r="B11" s="203" t="s">
        <v>16</v>
      </c>
      <c r="C11" s="202">
        <v>0</v>
      </c>
      <c r="D11" s="202">
        <v>0</v>
      </c>
      <c r="E11" s="202">
        <v>0</v>
      </c>
      <c r="F11" s="202">
        <v>0</v>
      </c>
      <c r="G11" s="202">
        <v>0</v>
      </c>
      <c r="H11" s="202">
        <v>0</v>
      </c>
      <c r="I11" s="202">
        <v>0</v>
      </c>
      <c r="J11" s="202">
        <v>0</v>
      </c>
      <c r="K11" s="202">
        <v>1</v>
      </c>
      <c r="L11" s="202">
        <v>0</v>
      </c>
      <c r="M11" s="202">
        <v>1</v>
      </c>
      <c r="N11" s="202">
        <v>12</v>
      </c>
      <c r="O11" s="202">
        <v>4</v>
      </c>
      <c r="P11" s="202">
        <v>14</v>
      </c>
      <c r="Q11" s="202">
        <v>12</v>
      </c>
      <c r="R11" s="202">
        <v>25</v>
      </c>
      <c r="S11" s="202">
        <v>44</v>
      </c>
      <c r="T11" s="202">
        <v>76</v>
      </c>
      <c r="U11" s="202">
        <v>117</v>
      </c>
      <c r="V11" s="202">
        <v>153</v>
      </c>
      <c r="W11" s="202">
        <v>212</v>
      </c>
      <c r="X11" s="202">
        <v>325</v>
      </c>
      <c r="Y11" s="202">
        <v>398</v>
      </c>
      <c r="Z11" s="202">
        <v>468</v>
      </c>
      <c r="AA11" s="202">
        <v>607</v>
      </c>
      <c r="AB11" s="202">
        <v>701</v>
      </c>
      <c r="AC11" s="202">
        <v>807</v>
      </c>
      <c r="AD11" s="202">
        <v>828</v>
      </c>
      <c r="AE11" s="202">
        <v>858</v>
      </c>
      <c r="AF11" s="202">
        <v>877</v>
      </c>
      <c r="AG11" s="202">
        <v>773</v>
      </c>
      <c r="AH11" s="202">
        <v>716</v>
      </c>
      <c r="AI11" s="202">
        <v>624</v>
      </c>
      <c r="AJ11" s="202">
        <v>475</v>
      </c>
      <c r="AK11" s="202">
        <v>409</v>
      </c>
      <c r="AL11" s="202">
        <v>277</v>
      </c>
      <c r="AM11" s="202">
        <v>180</v>
      </c>
      <c r="AN11" s="202">
        <v>117</v>
      </c>
      <c r="AO11" s="202">
        <v>68</v>
      </c>
      <c r="AP11" s="202">
        <v>19</v>
      </c>
      <c r="AQ11" s="202">
        <v>5</v>
      </c>
      <c r="AR11" s="50">
        <f t="shared" si="5"/>
        <v>10203</v>
      </c>
      <c r="AS11" s="50"/>
      <c r="AT11" s="53"/>
      <c r="AU11" s="18">
        <f t="shared" si="0"/>
        <v>6.9187738900323437</v>
      </c>
      <c r="AV11" s="17">
        <v>15</v>
      </c>
      <c r="AW11" s="16">
        <f t="shared" si="6"/>
        <v>459</v>
      </c>
      <c r="AX11" s="19">
        <f t="shared" si="7"/>
        <v>4.4986768597471333E-2</v>
      </c>
      <c r="AY11" s="20">
        <f t="shared" si="8"/>
        <v>6081</v>
      </c>
      <c r="AZ11" s="21">
        <f t="shared" si="1"/>
        <v>0.59600117612466919</v>
      </c>
      <c r="BA11" s="20">
        <f t="shared" si="9"/>
        <v>3274</v>
      </c>
      <c r="BB11" s="21">
        <f t="shared" si="2"/>
        <v>0.32088601391747523</v>
      </c>
      <c r="BC11" s="20">
        <f t="shared" si="10"/>
        <v>389</v>
      </c>
      <c r="BD11" s="21">
        <f t="shared" si="3"/>
        <v>3.8126041360384201E-2</v>
      </c>
      <c r="BE11" s="51">
        <f t="shared" si="11"/>
        <v>5</v>
      </c>
      <c r="BF11" s="90">
        <f t="shared" si="4"/>
        <v>4.9005194550622369E-4</v>
      </c>
    </row>
    <row r="12" spans="1:58" ht="15.75" customHeight="1">
      <c r="A12" s="47">
        <v>9</v>
      </c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50">
        <f t="shared" si="5"/>
        <v>0</v>
      </c>
      <c r="AS12" s="50"/>
      <c r="AT12" s="53"/>
      <c r="AU12" s="18" t="e">
        <f t="shared" si="0"/>
        <v>#DIV/0!</v>
      </c>
      <c r="AV12" s="17"/>
      <c r="AW12" s="16">
        <f t="shared" si="6"/>
        <v>0</v>
      </c>
      <c r="AX12" s="19" t="e">
        <f t="shared" si="7"/>
        <v>#DIV/0!</v>
      </c>
      <c r="AY12" s="20">
        <f t="shared" si="8"/>
        <v>0</v>
      </c>
      <c r="AZ12" s="21" t="e">
        <f t="shared" si="1"/>
        <v>#DIV/0!</v>
      </c>
      <c r="BA12" s="20">
        <f t="shared" si="9"/>
        <v>0</v>
      </c>
      <c r="BB12" s="21" t="e">
        <f t="shared" si="2"/>
        <v>#DIV/0!</v>
      </c>
      <c r="BC12" s="20">
        <f t="shared" si="10"/>
        <v>0</v>
      </c>
      <c r="BD12" s="21" t="e">
        <f t="shared" si="3"/>
        <v>#DIV/0!</v>
      </c>
      <c r="BE12" s="51">
        <f t="shared" si="11"/>
        <v>0</v>
      </c>
      <c r="BF12" s="90" t="e">
        <f t="shared" si="4"/>
        <v>#DIV/0!</v>
      </c>
    </row>
    <row r="13" spans="1:58" ht="15.75" customHeight="1">
      <c r="A13" s="43"/>
      <c r="B13" s="43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</row>
    <row r="14" spans="1:58" ht="15.75" customHeight="1">
      <c r="A14" s="43"/>
      <c r="B14" s="43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</row>
    <row r="15" spans="1:58" s="15" customFormat="1" ht="29.25" customHeight="1">
      <c r="A15" s="12"/>
      <c r="B15" s="12" t="s">
        <v>84</v>
      </c>
      <c r="C15" s="49">
        <v>1</v>
      </c>
      <c r="D15" s="49">
        <v>0</v>
      </c>
      <c r="E15" s="49">
        <v>0</v>
      </c>
      <c r="F15" s="49">
        <v>1</v>
      </c>
      <c r="G15" s="49">
        <v>2</v>
      </c>
      <c r="H15" s="49">
        <v>3</v>
      </c>
      <c r="I15" s="49">
        <v>6</v>
      </c>
      <c r="J15" s="49">
        <v>11</v>
      </c>
      <c r="K15" s="49">
        <v>21</v>
      </c>
      <c r="L15" s="49">
        <v>25</v>
      </c>
      <c r="M15" s="49">
        <v>27</v>
      </c>
      <c r="N15" s="49">
        <v>40</v>
      </c>
      <c r="O15" s="49">
        <v>45</v>
      </c>
      <c r="P15" s="49">
        <v>61</v>
      </c>
      <c r="Q15" s="49">
        <v>70</v>
      </c>
      <c r="R15" s="49">
        <v>75</v>
      </c>
      <c r="S15" s="49">
        <v>120</v>
      </c>
      <c r="T15" s="49">
        <v>123</v>
      </c>
      <c r="U15" s="49">
        <v>175</v>
      </c>
      <c r="V15" s="49">
        <v>229</v>
      </c>
      <c r="W15" s="49">
        <v>299</v>
      </c>
      <c r="X15" s="49">
        <v>353</v>
      </c>
      <c r="Y15" s="49">
        <v>392</v>
      </c>
      <c r="Z15" s="49">
        <v>510</v>
      </c>
      <c r="AA15" s="49">
        <v>528</v>
      </c>
      <c r="AB15" s="49">
        <v>614</v>
      </c>
      <c r="AC15" s="49">
        <v>663</v>
      </c>
      <c r="AD15" s="49">
        <v>751</v>
      </c>
      <c r="AE15" s="49">
        <v>736</v>
      </c>
      <c r="AF15" s="49">
        <v>810</v>
      </c>
      <c r="AG15" s="49">
        <v>812</v>
      </c>
      <c r="AH15" s="49">
        <v>671</v>
      </c>
      <c r="AI15" s="49">
        <v>596</v>
      </c>
      <c r="AJ15" s="49">
        <v>487</v>
      </c>
      <c r="AK15" s="49">
        <v>420</v>
      </c>
      <c r="AL15" s="49">
        <v>274</v>
      </c>
      <c r="AM15" s="49">
        <v>184</v>
      </c>
      <c r="AN15" s="49">
        <v>120</v>
      </c>
      <c r="AO15" s="49">
        <v>75</v>
      </c>
      <c r="AP15" s="49">
        <v>29</v>
      </c>
      <c r="AQ15" s="49">
        <v>13</v>
      </c>
      <c r="AR15" s="50">
        <f>SUM(C15:AQ15)</f>
        <v>10372</v>
      </c>
      <c r="AS15" s="14"/>
      <c r="AT15" s="13"/>
      <c r="AU15" s="100">
        <f>AR33/AR15</f>
        <v>6.7323804473582722</v>
      </c>
      <c r="AW15" s="16">
        <f t="shared" ref="AW15" si="12">SUM(C15:V15)</f>
        <v>1035</v>
      </c>
      <c r="AX15" s="19">
        <f t="shared" ref="AX15" si="13">AW15/AR15</f>
        <v>9.9787890474354032E-2</v>
      </c>
      <c r="AY15" s="20">
        <f t="shared" ref="AY15" si="14">SUM(W15:AF15)</f>
        <v>5656</v>
      </c>
      <c r="AZ15" s="21">
        <f t="shared" ref="AZ15" si="15">AY15/AR15</f>
        <v>0.54531430775163903</v>
      </c>
      <c r="BA15" s="20">
        <f t="shared" ref="BA15" si="16">SUM(AG15:AL15)</f>
        <v>3260</v>
      </c>
      <c r="BB15" s="21">
        <f t="shared" ref="BB15" si="17">BA15/AR15</f>
        <v>0.31430775163902813</v>
      </c>
      <c r="BC15" s="20">
        <f t="shared" ref="BC15" si="18">SUM(AM15:AQ15)</f>
        <v>421</v>
      </c>
      <c r="BD15" s="21">
        <f>BC15/AR15</f>
        <v>4.0590050134978788E-2</v>
      </c>
      <c r="BE15" s="51">
        <f t="shared" ref="BE15" si="19">AQ15</f>
        <v>13</v>
      </c>
      <c r="BF15" s="90">
        <f>BE15/AR15</f>
        <v>1.2533744697261859E-3</v>
      </c>
    </row>
    <row r="16" spans="1:58" ht="15.75" customHeight="1">
      <c r="A16" s="43"/>
      <c r="B16" s="43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</row>
    <row r="17" spans="1:58" ht="15.75" hidden="1" customHeight="1">
      <c r="A17" s="43"/>
      <c r="B17" s="43" t="s">
        <v>422</v>
      </c>
      <c r="C17" s="141">
        <v>0</v>
      </c>
      <c r="D17" s="141">
        <v>0</v>
      </c>
      <c r="E17" s="141">
        <v>0</v>
      </c>
      <c r="F17" s="141">
        <v>0</v>
      </c>
      <c r="G17" s="141">
        <v>0</v>
      </c>
      <c r="H17" s="141">
        <v>1</v>
      </c>
      <c r="I17" s="141">
        <v>4</v>
      </c>
      <c r="J17" s="141">
        <v>2</v>
      </c>
      <c r="K17" s="141">
        <v>12</v>
      </c>
      <c r="L17" s="141">
        <v>17</v>
      </c>
      <c r="M17" s="141">
        <v>37</v>
      </c>
      <c r="N17" s="141">
        <v>45</v>
      </c>
      <c r="O17" s="141">
        <v>71</v>
      </c>
      <c r="P17" s="141">
        <v>84</v>
      </c>
      <c r="Q17" s="141">
        <v>95</v>
      </c>
      <c r="R17" s="141">
        <v>111</v>
      </c>
      <c r="S17" s="141">
        <v>122</v>
      </c>
      <c r="T17" s="141">
        <v>144</v>
      </c>
      <c r="U17" s="141">
        <v>173</v>
      </c>
      <c r="V17" s="141">
        <v>172</v>
      </c>
      <c r="W17" s="141">
        <v>165</v>
      </c>
      <c r="X17" s="141">
        <v>218</v>
      </c>
      <c r="Y17" s="141">
        <v>213</v>
      </c>
      <c r="Z17" s="141">
        <v>215</v>
      </c>
      <c r="AA17" s="141">
        <v>245</v>
      </c>
      <c r="AB17" s="141">
        <v>286</v>
      </c>
      <c r="AC17" s="141">
        <v>321</v>
      </c>
      <c r="AD17" s="141">
        <v>352</v>
      </c>
      <c r="AE17" s="141">
        <v>402</v>
      </c>
      <c r="AF17" s="141">
        <v>409</v>
      </c>
      <c r="AG17" s="141">
        <v>481</v>
      </c>
      <c r="AH17" s="141">
        <v>502</v>
      </c>
      <c r="AI17" s="141">
        <v>521</v>
      </c>
      <c r="AJ17" s="141">
        <v>496</v>
      </c>
      <c r="AK17" s="141">
        <v>639</v>
      </c>
      <c r="AL17" s="141">
        <v>637</v>
      </c>
      <c r="AM17" s="141">
        <v>699</v>
      </c>
      <c r="AN17" s="141">
        <v>820</v>
      </c>
      <c r="AO17" s="141">
        <v>881</v>
      </c>
      <c r="AP17" s="141">
        <v>491</v>
      </c>
      <c r="AQ17" s="141">
        <v>987</v>
      </c>
      <c r="AR17" s="50">
        <f>SUM(C17:AQ17)</f>
        <v>11070</v>
      </c>
      <c r="AU17" s="45">
        <f>AR35/AR17</f>
        <v>7.7472448057813912</v>
      </c>
      <c r="AW17" s="65">
        <f>SUM(C17:AA17)</f>
        <v>2146</v>
      </c>
      <c r="AX17" s="66">
        <f>AW17/AR17</f>
        <v>0.1938572719060524</v>
      </c>
      <c r="AY17" s="67">
        <f>SUM(AB17:AI17)</f>
        <v>3274</v>
      </c>
      <c r="AZ17" s="68">
        <f>AY17/AR17</f>
        <v>0.29575429087624211</v>
      </c>
      <c r="BA17" s="67">
        <f>SUM(AJ17:AP17)</f>
        <v>4663</v>
      </c>
      <c r="BB17" s="68">
        <f t="shared" ref="BB17" si="20">BA17/AR17</f>
        <v>0.42122854561878953</v>
      </c>
      <c r="BC17" s="22" t="e">
        <f>SUM(#REF!)</f>
        <v>#REF!</v>
      </c>
      <c r="BD17" s="21" t="e">
        <f>BC17/AR17</f>
        <v>#REF!</v>
      </c>
      <c r="BE17" s="51" t="e">
        <f>#REF!</f>
        <v>#REF!</v>
      </c>
      <c r="BF17" s="90" t="e">
        <f>BE17/AR17</f>
        <v>#REF!</v>
      </c>
    </row>
    <row r="18" spans="1:58" ht="15.75" customHeight="1">
      <c r="A18" s="43"/>
      <c r="B18" s="43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</row>
    <row r="19" spans="1:58" ht="15.75" customHeight="1">
      <c r="A19" s="43"/>
      <c r="B19" s="43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</row>
    <row r="20" spans="1:58" ht="19.5" customHeight="1">
      <c r="A20" s="43"/>
      <c r="B20" s="43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</row>
    <row r="21" spans="1:58" ht="19.5" customHeight="1">
      <c r="A21" s="43"/>
      <c r="B21" s="43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</row>
    <row r="22" spans="1:58" ht="19.5" customHeight="1">
      <c r="A22" s="47">
        <v>1</v>
      </c>
      <c r="B22" s="201" t="s">
        <v>160</v>
      </c>
      <c r="C22" s="49">
        <f t="shared" ref="C22:AQ22" si="21">C4*C3</f>
        <v>0</v>
      </c>
      <c r="D22" s="49">
        <f t="shared" si="21"/>
        <v>0</v>
      </c>
      <c r="E22" s="49">
        <f t="shared" si="21"/>
        <v>0</v>
      </c>
      <c r="F22" s="49">
        <f t="shared" si="21"/>
        <v>0</v>
      </c>
      <c r="G22" s="49">
        <f t="shared" si="21"/>
        <v>0</v>
      </c>
      <c r="H22" s="49">
        <f t="shared" si="21"/>
        <v>0</v>
      </c>
      <c r="I22" s="49">
        <f t="shared" si="21"/>
        <v>0</v>
      </c>
      <c r="J22" s="49">
        <f t="shared" si="21"/>
        <v>0</v>
      </c>
      <c r="K22" s="49">
        <f t="shared" si="21"/>
        <v>0</v>
      </c>
      <c r="L22" s="49">
        <f t="shared" si="21"/>
        <v>0</v>
      </c>
      <c r="M22" s="49">
        <f t="shared" si="21"/>
        <v>0</v>
      </c>
      <c r="N22" s="49">
        <f t="shared" si="21"/>
        <v>0</v>
      </c>
      <c r="O22" s="49">
        <f t="shared" si="21"/>
        <v>6</v>
      </c>
      <c r="P22" s="49">
        <f t="shared" si="21"/>
        <v>3.25</v>
      </c>
      <c r="Q22" s="49">
        <f t="shared" si="21"/>
        <v>17.5</v>
      </c>
      <c r="R22" s="49">
        <f t="shared" si="21"/>
        <v>48.75</v>
      </c>
      <c r="S22" s="49">
        <f t="shared" si="21"/>
        <v>104</v>
      </c>
      <c r="T22" s="49">
        <f t="shared" si="21"/>
        <v>102</v>
      </c>
      <c r="U22" s="49">
        <f t="shared" si="21"/>
        <v>184.5</v>
      </c>
      <c r="V22" s="49">
        <f t="shared" si="21"/>
        <v>337.25</v>
      </c>
      <c r="W22" s="49">
        <f t="shared" si="21"/>
        <v>485</v>
      </c>
      <c r="X22" s="49">
        <f t="shared" si="21"/>
        <v>834.75</v>
      </c>
      <c r="Y22" s="49">
        <f t="shared" si="21"/>
        <v>1292.5</v>
      </c>
      <c r="Z22" s="49">
        <f t="shared" si="21"/>
        <v>1684.75</v>
      </c>
      <c r="AA22" s="49">
        <f t="shared" si="21"/>
        <v>2298</v>
      </c>
      <c r="AB22" s="49">
        <f t="shared" si="21"/>
        <v>2918.75</v>
      </c>
      <c r="AC22" s="49">
        <f t="shared" si="21"/>
        <v>3555.5</v>
      </c>
      <c r="AD22" s="49">
        <f t="shared" si="21"/>
        <v>4698</v>
      </c>
      <c r="AE22" s="49">
        <f t="shared" si="21"/>
        <v>5397</v>
      </c>
      <c r="AF22" s="49">
        <f t="shared" si="21"/>
        <v>5771</v>
      </c>
      <c r="AG22" s="49">
        <f t="shared" si="21"/>
        <v>5872.5</v>
      </c>
      <c r="AH22" s="49">
        <f t="shared" si="21"/>
        <v>6440.25</v>
      </c>
      <c r="AI22" s="49">
        <f t="shared" si="21"/>
        <v>6312</v>
      </c>
      <c r="AJ22" s="49">
        <f t="shared" si="21"/>
        <v>6204</v>
      </c>
      <c r="AK22" s="49">
        <f t="shared" si="21"/>
        <v>5287</v>
      </c>
      <c r="AL22" s="49">
        <f t="shared" si="21"/>
        <v>4462.5</v>
      </c>
      <c r="AM22" s="49">
        <f t="shared" si="21"/>
        <v>3177</v>
      </c>
      <c r="AN22" s="49">
        <f t="shared" si="21"/>
        <v>1970.25</v>
      </c>
      <c r="AO22" s="49">
        <f t="shared" si="21"/>
        <v>1007</v>
      </c>
      <c r="AP22" s="49">
        <f t="shared" si="21"/>
        <v>351</v>
      </c>
      <c r="AQ22" s="49">
        <f t="shared" si="21"/>
        <v>70</v>
      </c>
      <c r="AR22" s="50">
        <f t="shared" ref="AR22:AR30" si="22">SUM(C22:AQ22)</f>
        <v>70892</v>
      </c>
      <c r="AS22" s="50"/>
      <c r="AT22" s="54"/>
      <c r="AU22" s="53"/>
      <c r="AV22" s="51"/>
      <c r="AW22" s="52">
        <f t="shared" ref="AW22:AW30" si="23">AV22/AR22</f>
        <v>0</v>
      </c>
      <c r="AX22" s="53">
        <f t="shared" ref="AX22:AX30" si="24">RANK(AW22,$AW$4:$AW$12,0)</f>
        <v>9</v>
      </c>
      <c r="AY22" s="51">
        <f t="shared" ref="AY22:AY30" si="25">SUM(AQ22:AQ22)</f>
        <v>70</v>
      </c>
      <c r="AZ22" s="52">
        <f t="shared" ref="AZ22:AZ30" si="26">AY22/AR22</f>
        <v>9.8741748011059081E-4</v>
      </c>
      <c r="BA22" s="53" t="e">
        <f t="shared" ref="BA22:BA30" si="27">RANK(AZ22,$AZ$4:$AZ$12,0)</f>
        <v>#DIV/0!</v>
      </c>
    </row>
    <row r="23" spans="1:58" ht="19.5" customHeight="1">
      <c r="A23" s="47">
        <v>2</v>
      </c>
      <c r="B23" s="201" t="s">
        <v>152</v>
      </c>
      <c r="C23" s="49">
        <f t="shared" ref="C23:AQ23" si="28">C5*C3</f>
        <v>0</v>
      </c>
      <c r="D23" s="49">
        <f t="shared" si="28"/>
        <v>0</v>
      </c>
      <c r="E23" s="49">
        <f t="shared" si="28"/>
        <v>0</v>
      </c>
      <c r="F23" s="49">
        <f t="shared" si="28"/>
        <v>0</v>
      </c>
      <c r="G23" s="49">
        <f t="shared" si="28"/>
        <v>0</v>
      </c>
      <c r="H23" s="49">
        <f t="shared" si="28"/>
        <v>0</v>
      </c>
      <c r="I23" s="49">
        <f t="shared" si="28"/>
        <v>0</v>
      </c>
      <c r="J23" s="49">
        <f t="shared" si="28"/>
        <v>0</v>
      </c>
      <c r="K23" s="49">
        <f t="shared" si="28"/>
        <v>0</v>
      </c>
      <c r="L23" s="49">
        <f t="shared" si="28"/>
        <v>2.25</v>
      </c>
      <c r="M23" s="49">
        <f t="shared" si="28"/>
        <v>5</v>
      </c>
      <c r="N23" s="49">
        <f t="shared" si="28"/>
        <v>13.75</v>
      </c>
      <c r="O23" s="49">
        <f t="shared" si="28"/>
        <v>21</v>
      </c>
      <c r="P23" s="49">
        <f t="shared" si="28"/>
        <v>13</v>
      </c>
      <c r="Q23" s="49">
        <f t="shared" si="28"/>
        <v>24.5</v>
      </c>
      <c r="R23" s="49">
        <f t="shared" si="28"/>
        <v>60</v>
      </c>
      <c r="S23" s="49">
        <f t="shared" si="28"/>
        <v>64</v>
      </c>
      <c r="T23" s="49">
        <f t="shared" si="28"/>
        <v>225.25</v>
      </c>
      <c r="U23" s="49">
        <f t="shared" si="28"/>
        <v>256.5</v>
      </c>
      <c r="V23" s="49">
        <f t="shared" si="28"/>
        <v>356.25</v>
      </c>
      <c r="W23" s="49">
        <f t="shared" si="28"/>
        <v>545</v>
      </c>
      <c r="X23" s="49">
        <f t="shared" si="28"/>
        <v>808.5</v>
      </c>
      <c r="Y23" s="49">
        <f t="shared" si="28"/>
        <v>858</v>
      </c>
      <c r="Z23" s="49">
        <f t="shared" si="28"/>
        <v>1345.5</v>
      </c>
      <c r="AA23" s="49">
        <f t="shared" si="28"/>
        <v>1872</v>
      </c>
      <c r="AB23" s="49">
        <f t="shared" si="28"/>
        <v>2237.5</v>
      </c>
      <c r="AC23" s="49">
        <f t="shared" si="28"/>
        <v>2678</v>
      </c>
      <c r="AD23" s="49">
        <f t="shared" si="28"/>
        <v>3219.75</v>
      </c>
      <c r="AE23" s="49">
        <f t="shared" si="28"/>
        <v>3724</v>
      </c>
      <c r="AF23" s="49">
        <f t="shared" si="28"/>
        <v>3791.75</v>
      </c>
      <c r="AG23" s="49">
        <f t="shared" si="28"/>
        <v>4102.5</v>
      </c>
      <c r="AH23" s="49">
        <f t="shared" si="28"/>
        <v>4409.75</v>
      </c>
      <c r="AI23" s="49">
        <f t="shared" si="28"/>
        <v>4488</v>
      </c>
      <c r="AJ23" s="49">
        <f t="shared" si="28"/>
        <v>3902.25</v>
      </c>
      <c r="AK23" s="49">
        <f t="shared" si="28"/>
        <v>3808</v>
      </c>
      <c r="AL23" s="49">
        <f t="shared" si="28"/>
        <v>3132.5</v>
      </c>
      <c r="AM23" s="49">
        <f t="shared" si="28"/>
        <v>2421</v>
      </c>
      <c r="AN23" s="49">
        <f t="shared" si="28"/>
        <v>1600.25</v>
      </c>
      <c r="AO23" s="49">
        <f t="shared" si="28"/>
        <v>798</v>
      </c>
      <c r="AP23" s="49">
        <f t="shared" si="28"/>
        <v>243.75</v>
      </c>
      <c r="AQ23" s="49">
        <f t="shared" si="28"/>
        <v>90</v>
      </c>
      <c r="AR23" s="50">
        <f t="shared" si="22"/>
        <v>51117.5</v>
      </c>
      <c r="AS23" s="50"/>
      <c r="AT23" s="54"/>
      <c r="AU23" s="53"/>
      <c r="AV23" s="51"/>
      <c r="AW23" s="52">
        <f t="shared" si="23"/>
        <v>0</v>
      </c>
      <c r="AX23" s="53">
        <f t="shared" si="24"/>
        <v>9</v>
      </c>
      <c r="AY23" s="51">
        <f t="shared" si="25"/>
        <v>90</v>
      </c>
      <c r="AZ23" s="52">
        <f t="shared" si="26"/>
        <v>1.7606494840318873E-3</v>
      </c>
      <c r="BA23" s="53" t="e">
        <f t="shared" si="27"/>
        <v>#DIV/0!</v>
      </c>
    </row>
    <row r="24" spans="1:58" ht="19.5" customHeight="1">
      <c r="A24" s="47">
        <v>3</v>
      </c>
      <c r="B24" s="201" t="s">
        <v>17</v>
      </c>
      <c r="C24" s="49">
        <f t="shared" ref="C24:AQ24" si="29">C6*C3</f>
        <v>0</v>
      </c>
      <c r="D24" s="49">
        <f t="shared" si="29"/>
        <v>0</v>
      </c>
      <c r="E24" s="49">
        <f t="shared" si="29"/>
        <v>0</v>
      </c>
      <c r="F24" s="49">
        <f t="shared" si="29"/>
        <v>0</v>
      </c>
      <c r="G24" s="49">
        <f t="shared" si="29"/>
        <v>0</v>
      </c>
      <c r="H24" s="49">
        <f t="shared" si="29"/>
        <v>0</v>
      </c>
      <c r="I24" s="49">
        <f t="shared" si="29"/>
        <v>0</v>
      </c>
      <c r="J24" s="49">
        <f t="shared" si="29"/>
        <v>1.75</v>
      </c>
      <c r="K24" s="49">
        <f t="shared" si="29"/>
        <v>0</v>
      </c>
      <c r="L24" s="49">
        <f t="shared" si="29"/>
        <v>0</v>
      </c>
      <c r="M24" s="49">
        <f t="shared" si="29"/>
        <v>2.5</v>
      </c>
      <c r="N24" s="49">
        <f t="shared" si="29"/>
        <v>11</v>
      </c>
      <c r="O24" s="49">
        <f t="shared" si="29"/>
        <v>6</v>
      </c>
      <c r="P24" s="49">
        <f t="shared" si="29"/>
        <v>19.5</v>
      </c>
      <c r="Q24" s="49">
        <f t="shared" si="29"/>
        <v>42</v>
      </c>
      <c r="R24" s="49">
        <f t="shared" si="29"/>
        <v>75</v>
      </c>
      <c r="S24" s="49">
        <f t="shared" si="29"/>
        <v>132</v>
      </c>
      <c r="T24" s="49">
        <f t="shared" si="29"/>
        <v>221</v>
      </c>
      <c r="U24" s="49">
        <f t="shared" si="29"/>
        <v>378</v>
      </c>
      <c r="V24" s="49">
        <f t="shared" si="29"/>
        <v>513</v>
      </c>
      <c r="W24" s="49">
        <f t="shared" si="29"/>
        <v>910</v>
      </c>
      <c r="X24" s="49">
        <f t="shared" si="29"/>
        <v>1050</v>
      </c>
      <c r="Y24" s="49">
        <f t="shared" si="29"/>
        <v>1545.5</v>
      </c>
      <c r="Z24" s="49">
        <f t="shared" si="29"/>
        <v>2012.5</v>
      </c>
      <c r="AA24" s="49">
        <f t="shared" si="29"/>
        <v>2586</v>
      </c>
      <c r="AB24" s="49">
        <f t="shared" si="29"/>
        <v>3043.75</v>
      </c>
      <c r="AC24" s="49">
        <f t="shared" si="29"/>
        <v>3711.5</v>
      </c>
      <c r="AD24" s="49">
        <f t="shared" si="29"/>
        <v>4252.5</v>
      </c>
      <c r="AE24" s="49">
        <f t="shared" si="29"/>
        <v>4823</v>
      </c>
      <c r="AF24" s="49">
        <f t="shared" si="29"/>
        <v>5256.25</v>
      </c>
      <c r="AG24" s="49">
        <f t="shared" si="29"/>
        <v>5715</v>
      </c>
      <c r="AH24" s="49">
        <f t="shared" si="29"/>
        <v>6215.5</v>
      </c>
      <c r="AI24" s="49">
        <f t="shared" si="29"/>
        <v>5808</v>
      </c>
      <c r="AJ24" s="49">
        <f t="shared" si="29"/>
        <v>5865.75</v>
      </c>
      <c r="AK24" s="49">
        <f t="shared" si="29"/>
        <v>5091.5</v>
      </c>
      <c r="AL24" s="49">
        <f t="shared" si="29"/>
        <v>4208.75</v>
      </c>
      <c r="AM24" s="49">
        <f t="shared" si="29"/>
        <v>3249</v>
      </c>
      <c r="AN24" s="49">
        <f t="shared" si="29"/>
        <v>1831.5</v>
      </c>
      <c r="AO24" s="49">
        <f t="shared" si="29"/>
        <v>874</v>
      </c>
      <c r="AP24" s="49">
        <f t="shared" si="29"/>
        <v>419.25</v>
      </c>
      <c r="AQ24" s="49">
        <f t="shared" si="29"/>
        <v>50</v>
      </c>
      <c r="AR24" s="50">
        <f t="shared" si="22"/>
        <v>69921</v>
      </c>
      <c r="AS24" s="50"/>
      <c r="AT24" s="54"/>
      <c r="AU24" s="53"/>
      <c r="AV24" s="51"/>
      <c r="AW24" s="52">
        <f t="shared" si="23"/>
        <v>0</v>
      </c>
      <c r="AX24" s="53">
        <f t="shared" si="24"/>
        <v>9</v>
      </c>
      <c r="AY24" s="51">
        <f t="shared" si="25"/>
        <v>50</v>
      </c>
      <c r="AZ24" s="52">
        <f t="shared" si="26"/>
        <v>7.1509274752935457E-4</v>
      </c>
      <c r="BA24" s="53" t="e">
        <f t="shared" si="27"/>
        <v>#DIV/0!</v>
      </c>
    </row>
    <row r="25" spans="1:58" ht="19.5" customHeight="1">
      <c r="A25" s="47">
        <v>4</v>
      </c>
      <c r="B25" s="201" t="s">
        <v>141</v>
      </c>
      <c r="C25" s="49">
        <f t="shared" ref="C25:AQ25" si="30">C7*C3</f>
        <v>0</v>
      </c>
      <c r="D25" s="49">
        <f t="shared" si="30"/>
        <v>0</v>
      </c>
      <c r="E25" s="49">
        <f t="shared" si="30"/>
        <v>0</v>
      </c>
      <c r="F25" s="49">
        <f t="shared" si="30"/>
        <v>0</v>
      </c>
      <c r="G25" s="49">
        <f t="shared" si="30"/>
        <v>0</v>
      </c>
      <c r="H25" s="49">
        <f t="shared" si="30"/>
        <v>0</v>
      </c>
      <c r="I25" s="49">
        <f t="shared" si="30"/>
        <v>0</v>
      </c>
      <c r="J25" s="49">
        <f t="shared" si="30"/>
        <v>0</v>
      </c>
      <c r="K25" s="49">
        <f t="shared" si="30"/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  <c r="O25" s="49">
        <f t="shared" si="30"/>
        <v>0</v>
      </c>
      <c r="P25" s="49">
        <f t="shared" si="30"/>
        <v>9.75</v>
      </c>
      <c r="Q25" s="49">
        <f t="shared" si="30"/>
        <v>7</v>
      </c>
      <c r="R25" s="49">
        <f t="shared" si="30"/>
        <v>18.75</v>
      </c>
      <c r="S25" s="49">
        <f t="shared" si="30"/>
        <v>52</v>
      </c>
      <c r="T25" s="49">
        <f t="shared" si="30"/>
        <v>93.5</v>
      </c>
      <c r="U25" s="49">
        <f t="shared" si="30"/>
        <v>126</v>
      </c>
      <c r="V25" s="49">
        <f t="shared" si="30"/>
        <v>190</v>
      </c>
      <c r="W25" s="49">
        <f t="shared" si="30"/>
        <v>405</v>
      </c>
      <c r="X25" s="49">
        <f t="shared" si="30"/>
        <v>572.25</v>
      </c>
      <c r="Y25" s="49">
        <f t="shared" si="30"/>
        <v>808.5</v>
      </c>
      <c r="Z25" s="49">
        <f t="shared" si="30"/>
        <v>1207.5</v>
      </c>
      <c r="AA25" s="49">
        <f t="shared" si="30"/>
        <v>1920</v>
      </c>
      <c r="AB25" s="49">
        <f t="shared" si="30"/>
        <v>2525</v>
      </c>
      <c r="AC25" s="49">
        <f t="shared" si="30"/>
        <v>3029</v>
      </c>
      <c r="AD25" s="49">
        <f t="shared" si="30"/>
        <v>3915</v>
      </c>
      <c r="AE25" s="49">
        <f t="shared" si="30"/>
        <v>4781</v>
      </c>
      <c r="AF25" s="49">
        <f t="shared" si="30"/>
        <v>4908.25</v>
      </c>
      <c r="AG25" s="49">
        <f t="shared" si="30"/>
        <v>5070</v>
      </c>
      <c r="AH25" s="49">
        <f t="shared" si="30"/>
        <v>5285.5</v>
      </c>
      <c r="AI25" s="49">
        <f t="shared" si="30"/>
        <v>4440</v>
      </c>
      <c r="AJ25" s="49">
        <f t="shared" si="30"/>
        <v>3877.5</v>
      </c>
      <c r="AK25" s="49">
        <f t="shared" si="30"/>
        <v>3060</v>
      </c>
      <c r="AL25" s="49">
        <f t="shared" si="30"/>
        <v>1837.5</v>
      </c>
      <c r="AM25" s="49">
        <f t="shared" si="30"/>
        <v>1350</v>
      </c>
      <c r="AN25" s="49">
        <f t="shared" si="30"/>
        <v>638.25</v>
      </c>
      <c r="AO25" s="49">
        <f t="shared" si="30"/>
        <v>199.5</v>
      </c>
      <c r="AP25" s="49">
        <f t="shared" si="30"/>
        <v>19.5</v>
      </c>
      <c r="AQ25" s="49">
        <f t="shared" si="30"/>
        <v>30</v>
      </c>
      <c r="AR25" s="50">
        <f t="shared" si="22"/>
        <v>50376.25</v>
      </c>
      <c r="AS25" s="50"/>
      <c r="AT25" s="54"/>
      <c r="AU25" s="53"/>
      <c r="AV25" s="51"/>
      <c r="AW25" s="52">
        <f t="shared" si="23"/>
        <v>0</v>
      </c>
      <c r="AX25" s="53">
        <f t="shared" si="24"/>
        <v>9</v>
      </c>
      <c r="AY25" s="51">
        <f t="shared" si="25"/>
        <v>30</v>
      </c>
      <c r="AZ25" s="52">
        <f t="shared" si="26"/>
        <v>5.9551872161981096E-4</v>
      </c>
      <c r="BA25" s="53" t="e">
        <f t="shared" si="27"/>
        <v>#DIV/0!</v>
      </c>
    </row>
    <row r="26" spans="1:58" s="60" customFormat="1" ht="19.5" customHeight="1">
      <c r="A26" s="47">
        <v>5</v>
      </c>
      <c r="B26" s="201" t="s">
        <v>167</v>
      </c>
      <c r="C26" s="49">
        <f t="shared" ref="C26:AQ26" si="31">C8*C3</f>
        <v>0</v>
      </c>
      <c r="D26" s="49">
        <f t="shared" si="31"/>
        <v>0</v>
      </c>
      <c r="E26" s="49">
        <f t="shared" si="31"/>
        <v>0</v>
      </c>
      <c r="F26" s="49">
        <f t="shared" si="31"/>
        <v>0</v>
      </c>
      <c r="G26" s="49">
        <f t="shared" si="31"/>
        <v>0</v>
      </c>
      <c r="H26" s="49">
        <f t="shared" si="31"/>
        <v>0</v>
      </c>
      <c r="I26" s="49">
        <f t="shared" si="31"/>
        <v>0</v>
      </c>
      <c r="J26" s="49">
        <f t="shared" si="31"/>
        <v>0</v>
      </c>
      <c r="K26" s="49">
        <f t="shared" si="31"/>
        <v>0</v>
      </c>
      <c r="L26" s="49">
        <f t="shared" si="31"/>
        <v>0</v>
      </c>
      <c r="M26" s="49">
        <f t="shared" si="31"/>
        <v>2.5</v>
      </c>
      <c r="N26" s="49">
        <f t="shared" si="31"/>
        <v>2.75</v>
      </c>
      <c r="O26" s="49">
        <f t="shared" si="31"/>
        <v>6</v>
      </c>
      <c r="P26" s="49">
        <f t="shared" si="31"/>
        <v>16.25</v>
      </c>
      <c r="Q26" s="49">
        <f t="shared" si="31"/>
        <v>45.5</v>
      </c>
      <c r="R26" s="49">
        <f t="shared" si="31"/>
        <v>90</v>
      </c>
      <c r="S26" s="49">
        <f t="shared" si="31"/>
        <v>232</v>
      </c>
      <c r="T26" s="49">
        <f t="shared" si="31"/>
        <v>437.75</v>
      </c>
      <c r="U26" s="49">
        <f t="shared" si="31"/>
        <v>576</v>
      </c>
      <c r="V26" s="49">
        <f t="shared" si="31"/>
        <v>893</v>
      </c>
      <c r="W26" s="49">
        <f t="shared" si="31"/>
        <v>1260</v>
      </c>
      <c r="X26" s="49">
        <f t="shared" si="31"/>
        <v>1732.5</v>
      </c>
      <c r="Y26" s="49">
        <f t="shared" si="31"/>
        <v>2436.5</v>
      </c>
      <c r="Z26" s="49">
        <f t="shared" si="31"/>
        <v>3168.25</v>
      </c>
      <c r="AA26" s="49">
        <f t="shared" si="31"/>
        <v>3954</v>
      </c>
      <c r="AB26" s="49">
        <f t="shared" si="31"/>
        <v>4681.25</v>
      </c>
      <c r="AC26" s="49">
        <f t="shared" si="31"/>
        <v>5629</v>
      </c>
      <c r="AD26" s="49">
        <f t="shared" si="31"/>
        <v>5859</v>
      </c>
      <c r="AE26" s="49">
        <f t="shared" si="31"/>
        <v>6510</v>
      </c>
      <c r="AF26" s="49">
        <f t="shared" si="31"/>
        <v>7112.25</v>
      </c>
      <c r="AG26" s="49">
        <f t="shared" si="31"/>
        <v>7297.5</v>
      </c>
      <c r="AH26" s="49">
        <f t="shared" si="31"/>
        <v>6998.25</v>
      </c>
      <c r="AI26" s="49">
        <f t="shared" si="31"/>
        <v>6448</v>
      </c>
      <c r="AJ26" s="49">
        <f t="shared" si="31"/>
        <v>6410.25</v>
      </c>
      <c r="AK26" s="49">
        <f t="shared" si="31"/>
        <v>5406</v>
      </c>
      <c r="AL26" s="49">
        <f t="shared" si="31"/>
        <v>4541.25</v>
      </c>
      <c r="AM26" s="49">
        <f t="shared" si="31"/>
        <v>3519</v>
      </c>
      <c r="AN26" s="49">
        <f t="shared" si="31"/>
        <v>2442</v>
      </c>
      <c r="AO26" s="49">
        <f t="shared" si="31"/>
        <v>1273</v>
      </c>
      <c r="AP26" s="49">
        <f t="shared" si="31"/>
        <v>643.5</v>
      </c>
      <c r="AQ26" s="49">
        <f t="shared" si="31"/>
        <v>90</v>
      </c>
      <c r="AR26" s="50">
        <f t="shared" si="22"/>
        <v>89713.25</v>
      </c>
      <c r="AS26" s="55"/>
      <c r="AT26" s="56"/>
      <c r="AU26" s="57"/>
      <c r="AV26" s="58"/>
      <c r="AW26" s="59">
        <f t="shared" si="23"/>
        <v>0</v>
      </c>
      <c r="AX26" s="57">
        <f t="shared" si="24"/>
        <v>9</v>
      </c>
      <c r="AY26" s="58">
        <f t="shared" si="25"/>
        <v>90</v>
      </c>
      <c r="AZ26" s="59">
        <f t="shared" si="26"/>
        <v>1.0031962948616844E-3</v>
      </c>
      <c r="BA26" s="57" t="e">
        <f t="shared" si="27"/>
        <v>#DIV/0!</v>
      </c>
      <c r="BE26" s="189"/>
      <c r="BF26" s="189"/>
    </row>
    <row r="27" spans="1:58" ht="19.5" customHeight="1">
      <c r="A27" s="47">
        <v>6</v>
      </c>
      <c r="B27" s="201" t="s">
        <v>18</v>
      </c>
      <c r="C27" s="49">
        <f t="shared" ref="C27:AQ27" si="32">C9*C3</f>
        <v>0</v>
      </c>
      <c r="D27" s="49">
        <f t="shared" si="32"/>
        <v>0</v>
      </c>
      <c r="E27" s="49">
        <f t="shared" si="32"/>
        <v>0</v>
      </c>
      <c r="F27" s="49">
        <f t="shared" si="32"/>
        <v>0</v>
      </c>
      <c r="G27" s="49">
        <f t="shared" si="32"/>
        <v>0</v>
      </c>
      <c r="H27" s="49">
        <f t="shared" si="32"/>
        <v>0</v>
      </c>
      <c r="I27" s="49">
        <f t="shared" si="32"/>
        <v>1.5</v>
      </c>
      <c r="J27" s="49">
        <f t="shared" si="32"/>
        <v>3.5</v>
      </c>
      <c r="K27" s="49">
        <f t="shared" si="32"/>
        <v>4</v>
      </c>
      <c r="L27" s="49">
        <f t="shared" si="32"/>
        <v>4.5</v>
      </c>
      <c r="M27" s="49">
        <f t="shared" si="32"/>
        <v>20</v>
      </c>
      <c r="N27" s="49">
        <f t="shared" si="32"/>
        <v>41.25</v>
      </c>
      <c r="O27" s="49">
        <f t="shared" si="32"/>
        <v>36</v>
      </c>
      <c r="P27" s="49">
        <f t="shared" si="32"/>
        <v>71.5</v>
      </c>
      <c r="Q27" s="49">
        <f t="shared" si="32"/>
        <v>133</v>
      </c>
      <c r="R27" s="49">
        <f t="shared" si="32"/>
        <v>153.75</v>
      </c>
      <c r="S27" s="49">
        <f t="shared" si="32"/>
        <v>276</v>
      </c>
      <c r="T27" s="49">
        <f t="shared" si="32"/>
        <v>578</v>
      </c>
      <c r="U27" s="49">
        <f t="shared" si="32"/>
        <v>823.5</v>
      </c>
      <c r="V27" s="49">
        <f t="shared" si="32"/>
        <v>1016.5</v>
      </c>
      <c r="W27" s="49">
        <f t="shared" si="32"/>
        <v>1480</v>
      </c>
      <c r="X27" s="49">
        <f t="shared" si="32"/>
        <v>1947.75</v>
      </c>
      <c r="Y27" s="49">
        <f t="shared" si="32"/>
        <v>2640</v>
      </c>
      <c r="Z27" s="49">
        <f t="shared" si="32"/>
        <v>3622.5</v>
      </c>
      <c r="AA27" s="49">
        <f t="shared" si="32"/>
        <v>4434</v>
      </c>
      <c r="AB27" s="49">
        <f t="shared" si="32"/>
        <v>5331.25</v>
      </c>
      <c r="AC27" s="49">
        <f t="shared" si="32"/>
        <v>6006</v>
      </c>
      <c r="AD27" s="49">
        <f t="shared" si="32"/>
        <v>6338.25</v>
      </c>
      <c r="AE27" s="49">
        <f t="shared" si="32"/>
        <v>7609</v>
      </c>
      <c r="AF27" s="49">
        <f t="shared" si="32"/>
        <v>7714</v>
      </c>
      <c r="AG27" s="49">
        <f t="shared" si="32"/>
        <v>8722.5</v>
      </c>
      <c r="AH27" s="49">
        <f t="shared" si="32"/>
        <v>8253.75</v>
      </c>
      <c r="AI27" s="49">
        <f t="shared" si="32"/>
        <v>8096</v>
      </c>
      <c r="AJ27" s="49">
        <f t="shared" si="32"/>
        <v>7887</v>
      </c>
      <c r="AK27" s="49">
        <f t="shared" si="32"/>
        <v>6409</v>
      </c>
      <c r="AL27" s="49">
        <f t="shared" si="32"/>
        <v>5512.5</v>
      </c>
      <c r="AM27" s="49">
        <f t="shared" si="32"/>
        <v>4086</v>
      </c>
      <c r="AN27" s="49">
        <f t="shared" si="32"/>
        <v>2627</v>
      </c>
      <c r="AO27" s="49">
        <f t="shared" si="32"/>
        <v>1263.5</v>
      </c>
      <c r="AP27" s="49">
        <f t="shared" si="32"/>
        <v>448.5</v>
      </c>
      <c r="AQ27" s="49">
        <f t="shared" si="32"/>
        <v>80</v>
      </c>
      <c r="AR27" s="50">
        <f t="shared" si="22"/>
        <v>103671.5</v>
      </c>
      <c r="AS27" s="50"/>
      <c r="AT27" s="54"/>
      <c r="AU27" s="53"/>
      <c r="AV27" s="51"/>
      <c r="AW27" s="52">
        <f t="shared" si="23"/>
        <v>0</v>
      </c>
      <c r="AX27" s="53">
        <f t="shared" si="24"/>
        <v>9</v>
      </c>
      <c r="AY27" s="51">
        <f t="shared" si="25"/>
        <v>80</v>
      </c>
      <c r="AZ27" s="52">
        <f t="shared" si="26"/>
        <v>7.7166820196486019E-4</v>
      </c>
      <c r="BA27" s="53" t="e">
        <f t="shared" si="27"/>
        <v>#DIV/0!</v>
      </c>
    </row>
    <row r="28" spans="1:58" ht="19.5" customHeight="1">
      <c r="A28" s="47">
        <v>7</v>
      </c>
      <c r="B28" s="201" t="s">
        <v>188</v>
      </c>
      <c r="C28" s="49">
        <f t="shared" ref="C28:AQ28" si="33">C10*C3</f>
        <v>0</v>
      </c>
      <c r="D28" s="49">
        <f t="shared" si="33"/>
        <v>0</v>
      </c>
      <c r="E28" s="49">
        <f t="shared" si="33"/>
        <v>0</v>
      </c>
      <c r="F28" s="49">
        <f t="shared" si="33"/>
        <v>0</v>
      </c>
      <c r="G28" s="49">
        <f t="shared" si="33"/>
        <v>1</v>
      </c>
      <c r="H28" s="49">
        <f t="shared" si="33"/>
        <v>0</v>
      </c>
      <c r="I28" s="49">
        <f t="shared" si="33"/>
        <v>3</v>
      </c>
      <c r="J28" s="49">
        <f t="shared" si="33"/>
        <v>0</v>
      </c>
      <c r="K28" s="49">
        <f t="shared" si="33"/>
        <v>6</v>
      </c>
      <c r="L28" s="49">
        <f t="shared" si="33"/>
        <v>15.75</v>
      </c>
      <c r="M28" s="49">
        <f t="shared" si="33"/>
        <v>10</v>
      </c>
      <c r="N28" s="49">
        <f t="shared" si="33"/>
        <v>19.25</v>
      </c>
      <c r="O28" s="49">
        <f t="shared" si="33"/>
        <v>39</v>
      </c>
      <c r="P28" s="49">
        <f t="shared" si="33"/>
        <v>78</v>
      </c>
      <c r="Q28" s="49">
        <f t="shared" si="33"/>
        <v>119</v>
      </c>
      <c r="R28" s="49">
        <f t="shared" si="33"/>
        <v>191.25</v>
      </c>
      <c r="S28" s="49">
        <f t="shared" si="33"/>
        <v>336</v>
      </c>
      <c r="T28" s="49">
        <f t="shared" si="33"/>
        <v>552.5</v>
      </c>
      <c r="U28" s="49">
        <f t="shared" si="33"/>
        <v>792</v>
      </c>
      <c r="V28" s="49">
        <f t="shared" si="33"/>
        <v>1040.25</v>
      </c>
      <c r="W28" s="49">
        <f t="shared" si="33"/>
        <v>1645</v>
      </c>
      <c r="X28" s="49">
        <f t="shared" si="33"/>
        <v>2278.5</v>
      </c>
      <c r="Y28" s="49">
        <f t="shared" si="33"/>
        <v>3003</v>
      </c>
      <c r="Z28" s="49">
        <f t="shared" si="33"/>
        <v>4134.25</v>
      </c>
      <c r="AA28" s="49">
        <f t="shared" si="33"/>
        <v>4770</v>
      </c>
      <c r="AB28" s="49">
        <f t="shared" si="33"/>
        <v>5850</v>
      </c>
      <c r="AC28" s="49">
        <f t="shared" si="33"/>
        <v>7111</v>
      </c>
      <c r="AD28" s="49">
        <f t="shared" si="33"/>
        <v>8046</v>
      </c>
      <c r="AE28" s="49">
        <f t="shared" si="33"/>
        <v>9002</v>
      </c>
      <c r="AF28" s="49">
        <f t="shared" si="33"/>
        <v>9185.75</v>
      </c>
      <c r="AG28" s="49">
        <f t="shared" si="33"/>
        <v>9240</v>
      </c>
      <c r="AH28" s="49">
        <f t="shared" si="33"/>
        <v>8819.5</v>
      </c>
      <c r="AI28" s="49">
        <f t="shared" si="33"/>
        <v>8144</v>
      </c>
      <c r="AJ28" s="49">
        <f t="shared" si="33"/>
        <v>7202.25</v>
      </c>
      <c r="AK28" s="49">
        <f t="shared" si="33"/>
        <v>5814</v>
      </c>
      <c r="AL28" s="49">
        <f t="shared" si="33"/>
        <v>4095</v>
      </c>
      <c r="AM28" s="49">
        <f t="shared" si="33"/>
        <v>2889</v>
      </c>
      <c r="AN28" s="49">
        <f t="shared" si="33"/>
        <v>1739</v>
      </c>
      <c r="AO28" s="49">
        <f t="shared" si="33"/>
        <v>855</v>
      </c>
      <c r="AP28" s="49">
        <f t="shared" si="33"/>
        <v>253.5</v>
      </c>
      <c r="AQ28" s="49">
        <f t="shared" si="33"/>
        <v>80</v>
      </c>
      <c r="AR28" s="50">
        <f t="shared" si="22"/>
        <v>107359.75</v>
      </c>
      <c r="AS28" s="50"/>
      <c r="AT28" s="54"/>
      <c r="AU28" s="53"/>
      <c r="AV28" s="51"/>
      <c r="AW28" s="52">
        <f t="shared" si="23"/>
        <v>0</v>
      </c>
      <c r="AX28" s="53">
        <f t="shared" si="24"/>
        <v>9</v>
      </c>
      <c r="AY28" s="51">
        <f t="shared" si="25"/>
        <v>80</v>
      </c>
      <c r="AZ28" s="52">
        <f t="shared" si="26"/>
        <v>7.4515821804726633E-4</v>
      </c>
      <c r="BA28" s="53" t="e">
        <f t="shared" si="27"/>
        <v>#DIV/0!</v>
      </c>
    </row>
    <row r="29" spans="1:58" ht="19.5" customHeight="1">
      <c r="A29" s="47">
        <v>8</v>
      </c>
      <c r="B29" s="203" t="s">
        <v>16</v>
      </c>
      <c r="C29" s="49">
        <f t="shared" ref="C29:AQ29" si="34">C11*C3</f>
        <v>0</v>
      </c>
      <c r="D29" s="49">
        <f t="shared" si="34"/>
        <v>0</v>
      </c>
      <c r="E29" s="49">
        <f t="shared" si="34"/>
        <v>0</v>
      </c>
      <c r="F29" s="49">
        <f t="shared" si="34"/>
        <v>0</v>
      </c>
      <c r="G29" s="49">
        <f t="shared" si="34"/>
        <v>0</v>
      </c>
      <c r="H29" s="49">
        <f t="shared" si="34"/>
        <v>0</v>
      </c>
      <c r="I29" s="49">
        <f t="shared" si="34"/>
        <v>0</v>
      </c>
      <c r="J29" s="49">
        <f t="shared" si="34"/>
        <v>0</v>
      </c>
      <c r="K29" s="49">
        <f t="shared" si="34"/>
        <v>2</v>
      </c>
      <c r="L29" s="49">
        <f t="shared" si="34"/>
        <v>0</v>
      </c>
      <c r="M29" s="49">
        <f t="shared" si="34"/>
        <v>2.5</v>
      </c>
      <c r="N29" s="49">
        <f t="shared" si="34"/>
        <v>33</v>
      </c>
      <c r="O29" s="49">
        <f t="shared" si="34"/>
        <v>12</v>
      </c>
      <c r="P29" s="49">
        <f t="shared" si="34"/>
        <v>45.5</v>
      </c>
      <c r="Q29" s="49">
        <f t="shared" si="34"/>
        <v>42</v>
      </c>
      <c r="R29" s="49">
        <f t="shared" si="34"/>
        <v>93.75</v>
      </c>
      <c r="S29" s="49">
        <f t="shared" si="34"/>
        <v>176</v>
      </c>
      <c r="T29" s="49">
        <f t="shared" si="34"/>
        <v>323</v>
      </c>
      <c r="U29" s="49">
        <f t="shared" si="34"/>
        <v>526.5</v>
      </c>
      <c r="V29" s="49">
        <f t="shared" si="34"/>
        <v>726.75</v>
      </c>
      <c r="W29" s="49">
        <f t="shared" si="34"/>
        <v>1060</v>
      </c>
      <c r="X29" s="49">
        <f t="shared" si="34"/>
        <v>1706.25</v>
      </c>
      <c r="Y29" s="49">
        <f t="shared" si="34"/>
        <v>2189</v>
      </c>
      <c r="Z29" s="49">
        <f t="shared" si="34"/>
        <v>2691</v>
      </c>
      <c r="AA29" s="49">
        <f t="shared" si="34"/>
        <v>3642</v>
      </c>
      <c r="AB29" s="49">
        <f t="shared" si="34"/>
        <v>4381.25</v>
      </c>
      <c r="AC29" s="49">
        <f t="shared" si="34"/>
        <v>5245.5</v>
      </c>
      <c r="AD29" s="49">
        <f t="shared" si="34"/>
        <v>5589</v>
      </c>
      <c r="AE29" s="49">
        <f t="shared" si="34"/>
        <v>6006</v>
      </c>
      <c r="AF29" s="49">
        <f t="shared" si="34"/>
        <v>6358.25</v>
      </c>
      <c r="AG29" s="49">
        <f t="shared" si="34"/>
        <v>5797.5</v>
      </c>
      <c r="AH29" s="49">
        <f t="shared" si="34"/>
        <v>5549</v>
      </c>
      <c r="AI29" s="49">
        <f t="shared" si="34"/>
        <v>4992</v>
      </c>
      <c r="AJ29" s="49">
        <f t="shared" si="34"/>
        <v>3918.75</v>
      </c>
      <c r="AK29" s="49">
        <f t="shared" si="34"/>
        <v>3476.5</v>
      </c>
      <c r="AL29" s="49">
        <f t="shared" si="34"/>
        <v>2423.75</v>
      </c>
      <c r="AM29" s="49">
        <f t="shared" si="34"/>
        <v>1620</v>
      </c>
      <c r="AN29" s="49">
        <f t="shared" si="34"/>
        <v>1082.25</v>
      </c>
      <c r="AO29" s="49">
        <f t="shared" si="34"/>
        <v>646</v>
      </c>
      <c r="AP29" s="49">
        <f t="shared" si="34"/>
        <v>185.25</v>
      </c>
      <c r="AQ29" s="49">
        <f t="shared" si="34"/>
        <v>50</v>
      </c>
      <c r="AR29" s="50">
        <f t="shared" si="22"/>
        <v>70592.25</v>
      </c>
      <c r="AS29" s="50"/>
      <c r="AT29" s="54"/>
      <c r="AU29" s="53"/>
      <c r="AV29" s="51"/>
      <c r="AW29" s="52">
        <f t="shared" si="23"/>
        <v>0</v>
      </c>
      <c r="AX29" s="53">
        <f t="shared" si="24"/>
        <v>9</v>
      </c>
      <c r="AY29" s="51">
        <f t="shared" si="25"/>
        <v>50</v>
      </c>
      <c r="AZ29" s="52">
        <f t="shared" si="26"/>
        <v>7.0829304916616206E-4</v>
      </c>
      <c r="BA29" s="53" t="e">
        <f t="shared" si="27"/>
        <v>#DIV/0!</v>
      </c>
    </row>
    <row r="30" spans="1:58" ht="19.5" customHeight="1">
      <c r="A30" s="47">
        <v>9</v>
      </c>
      <c r="B30" s="48"/>
      <c r="C30" s="49">
        <f t="shared" ref="C30:AQ30" si="35">C12*C3</f>
        <v>0</v>
      </c>
      <c r="D30" s="49">
        <f t="shared" si="35"/>
        <v>0</v>
      </c>
      <c r="E30" s="49">
        <f t="shared" si="35"/>
        <v>0</v>
      </c>
      <c r="F30" s="49">
        <f t="shared" si="35"/>
        <v>0</v>
      </c>
      <c r="G30" s="49">
        <f t="shared" si="35"/>
        <v>0</v>
      </c>
      <c r="H30" s="49">
        <f t="shared" si="35"/>
        <v>0</v>
      </c>
      <c r="I30" s="49">
        <f t="shared" si="35"/>
        <v>0</v>
      </c>
      <c r="J30" s="49">
        <f t="shared" si="35"/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  <c r="O30" s="49">
        <f t="shared" si="35"/>
        <v>0</v>
      </c>
      <c r="P30" s="49">
        <f t="shared" si="35"/>
        <v>0</v>
      </c>
      <c r="Q30" s="49">
        <f t="shared" si="35"/>
        <v>0</v>
      </c>
      <c r="R30" s="49">
        <f t="shared" si="35"/>
        <v>0</v>
      </c>
      <c r="S30" s="49">
        <f t="shared" si="35"/>
        <v>0</v>
      </c>
      <c r="T30" s="49">
        <f t="shared" si="35"/>
        <v>0</v>
      </c>
      <c r="U30" s="49">
        <f t="shared" si="35"/>
        <v>0</v>
      </c>
      <c r="V30" s="49">
        <f t="shared" si="35"/>
        <v>0</v>
      </c>
      <c r="W30" s="49">
        <f t="shared" si="35"/>
        <v>0</v>
      </c>
      <c r="X30" s="49">
        <f t="shared" si="35"/>
        <v>0</v>
      </c>
      <c r="Y30" s="49">
        <f t="shared" si="35"/>
        <v>0</v>
      </c>
      <c r="Z30" s="49">
        <f t="shared" si="35"/>
        <v>0</v>
      </c>
      <c r="AA30" s="49">
        <f t="shared" si="35"/>
        <v>0</v>
      </c>
      <c r="AB30" s="49">
        <f t="shared" si="35"/>
        <v>0</v>
      </c>
      <c r="AC30" s="49">
        <f t="shared" si="35"/>
        <v>0</v>
      </c>
      <c r="AD30" s="49">
        <f t="shared" si="35"/>
        <v>0</v>
      </c>
      <c r="AE30" s="49">
        <f t="shared" si="35"/>
        <v>0</v>
      </c>
      <c r="AF30" s="49">
        <f t="shared" si="35"/>
        <v>0</v>
      </c>
      <c r="AG30" s="49">
        <f t="shared" si="35"/>
        <v>0</v>
      </c>
      <c r="AH30" s="49">
        <f t="shared" si="35"/>
        <v>0</v>
      </c>
      <c r="AI30" s="49">
        <f t="shared" si="35"/>
        <v>0</v>
      </c>
      <c r="AJ30" s="49">
        <f t="shared" si="35"/>
        <v>0</v>
      </c>
      <c r="AK30" s="49">
        <f t="shared" si="35"/>
        <v>0</v>
      </c>
      <c r="AL30" s="49">
        <f t="shared" si="35"/>
        <v>0</v>
      </c>
      <c r="AM30" s="49">
        <f t="shared" si="35"/>
        <v>0</v>
      </c>
      <c r="AN30" s="49">
        <f t="shared" si="35"/>
        <v>0</v>
      </c>
      <c r="AO30" s="49">
        <f t="shared" si="35"/>
        <v>0</v>
      </c>
      <c r="AP30" s="49">
        <f t="shared" si="35"/>
        <v>0</v>
      </c>
      <c r="AQ30" s="49">
        <f t="shared" si="35"/>
        <v>0</v>
      </c>
      <c r="AR30" s="50">
        <f t="shared" si="22"/>
        <v>0</v>
      </c>
      <c r="AS30" s="50"/>
      <c r="AT30" s="54"/>
      <c r="AU30" s="53"/>
      <c r="AV30" s="51"/>
      <c r="AW30" s="52" t="e">
        <f t="shared" si="23"/>
        <v>#DIV/0!</v>
      </c>
      <c r="AX30" s="53" t="e">
        <f t="shared" si="24"/>
        <v>#DIV/0!</v>
      </c>
      <c r="AY30" s="51">
        <f t="shared" si="25"/>
        <v>0</v>
      </c>
      <c r="AZ30" s="52" t="e">
        <f t="shared" si="26"/>
        <v>#DIV/0!</v>
      </c>
      <c r="BA30" s="53" t="e">
        <f t="shared" si="27"/>
        <v>#DIV/0!</v>
      </c>
    </row>
    <row r="31" spans="1:58" ht="19.5" customHeight="1">
      <c r="A31" s="43"/>
      <c r="B31" s="43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</row>
    <row r="32" spans="1:58" ht="19.5" customHeight="1">
      <c r="A32" s="43"/>
      <c r="B32" s="43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</row>
    <row r="33" spans="1:58" s="15" customFormat="1" ht="19.5" customHeight="1">
      <c r="A33" s="12"/>
      <c r="B33" s="12" t="s">
        <v>84</v>
      </c>
      <c r="C33" s="49">
        <f>C15*C3</f>
        <v>0</v>
      </c>
      <c r="D33" s="49">
        <f t="shared" ref="D33:AQ33" si="36">D15*D3</f>
        <v>0</v>
      </c>
      <c r="E33" s="49">
        <f t="shared" si="36"/>
        <v>0</v>
      </c>
      <c r="F33" s="49">
        <f t="shared" si="36"/>
        <v>0.75</v>
      </c>
      <c r="G33" s="49">
        <f t="shared" si="36"/>
        <v>2</v>
      </c>
      <c r="H33" s="49">
        <f t="shared" si="36"/>
        <v>3.75</v>
      </c>
      <c r="I33" s="49">
        <f t="shared" si="36"/>
        <v>9</v>
      </c>
      <c r="J33" s="49">
        <f t="shared" si="36"/>
        <v>19.25</v>
      </c>
      <c r="K33" s="49">
        <f t="shared" si="36"/>
        <v>42</v>
      </c>
      <c r="L33" s="49">
        <f t="shared" si="36"/>
        <v>56.25</v>
      </c>
      <c r="M33" s="49">
        <f t="shared" si="36"/>
        <v>67.5</v>
      </c>
      <c r="N33" s="49">
        <f t="shared" si="36"/>
        <v>110</v>
      </c>
      <c r="O33" s="49">
        <f t="shared" si="36"/>
        <v>135</v>
      </c>
      <c r="P33" s="49">
        <f t="shared" si="36"/>
        <v>198.25</v>
      </c>
      <c r="Q33" s="49">
        <f t="shared" si="36"/>
        <v>245</v>
      </c>
      <c r="R33" s="49">
        <f t="shared" si="36"/>
        <v>281.25</v>
      </c>
      <c r="S33" s="49">
        <f t="shared" si="36"/>
        <v>480</v>
      </c>
      <c r="T33" s="49">
        <f t="shared" si="36"/>
        <v>522.75</v>
      </c>
      <c r="U33" s="49">
        <f t="shared" si="36"/>
        <v>787.5</v>
      </c>
      <c r="V33" s="49">
        <f t="shared" si="36"/>
        <v>1087.75</v>
      </c>
      <c r="W33" s="49">
        <f t="shared" si="36"/>
        <v>1495</v>
      </c>
      <c r="X33" s="49">
        <f t="shared" si="36"/>
        <v>1853.25</v>
      </c>
      <c r="Y33" s="49">
        <f t="shared" si="36"/>
        <v>2156</v>
      </c>
      <c r="Z33" s="49">
        <f t="shared" si="36"/>
        <v>2932.5</v>
      </c>
      <c r="AA33" s="49">
        <f t="shared" si="36"/>
        <v>3168</v>
      </c>
      <c r="AB33" s="49">
        <f t="shared" si="36"/>
        <v>3837.5</v>
      </c>
      <c r="AC33" s="49">
        <f t="shared" si="36"/>
        <v>4309.5</v>
      </c>
      <c r="AD33" s="49">
        <f t="shared" si="36"/>
        <v>5069.25</v>
      </c>
      <c r="AE33" s="49">
        <f t="shared" si="36"/>
        <v>5152</v>
      </c>
      <c r="AF33" s="49">
        <f t="shared" si="36"/>
        <v>5872.5</v>
      </c>
      <c r="AG33" s="49">
        <f t="shared" si="36"/>
        <v>6090</v>
      </c>
      <c r="AH33" s="49">
        <f t="shared" si="36"/>
        <v>5200.25</v>
      </c>
      <c r="AI33" s="49">
        <f t="shared" si="36"/>
        <v>4768</v>
      </c>
      <c r="AJ33" s="49">
        <f t="shared" si="36"/>
        <v>4017.75</v>
      </c>
      <c r="AK33" s="49">
        <f t="shared" si="36"/>
        <v>3570</v>
      </c>
      <c r="AL33" s="49">
        <f t="shared" si="36"/>
        <v>2397.5</v>
      </c>
      <c r="AM33" s="49">
        <f t="shared" si="36"/>
        <v>1656</v>
      </c>
      <c r="AN33" s="49">
        <f t="shared" si="36"/>
        <v>1110</v>
      </c>
      <c r="AO33" s="49">
        <f t="shared" si="36"/>
        <v>712.5</v>
      </c>
      <c r="AP33" s="49">
        <f t="shared" si="36"/>
        <v>282.75</v>
      </c>
      <c r="AQ33" s="49">
        <f t="shared" si="36"/>
        <v>130</v>
      </c>
      <c r="AR33" s="64">
        <f>SUM(C33:AQ33)</f>
        <v>69828.25</v>
      </c>
      <c r="AS33" s="14"/>
      <c r="AT33" s="13"/>
      <c r="AU33" s="18">
        <f>AR33/AR15</f>
        <v>6.7323804473582722</v>
      </c>
      <c r="AW33" s="65">
        <f>SUM(C33:AA33)</f>
        <v>15652.75</v>
      </c>
      <c r="AX33" s="66">
        <f>AW33/AR33</f>
        <v>0.22416070859573312</v>
      </c>
      <c r="AY33" s="67">
        <f>SUM(AB33:AI33)</f>
        <v>40299</v>
      </c>
      <c r="AZ33" s="68">
        <f>AY33/AR33</f>
        <v>0.57711599531708158</v>
      </c>
      <c r="BA33" s="67">
        <f>SUM(AJ33:AP33)</f>
        <v>13746.5</v>
      </c>
      <c r="BB33" s="68">
        <f t="shared" ref="BB33" si="37">BA33/AR33</f>
        <v>0.19686158538986728</v>
      </c>
      <c r="BC33" s="22" t="e">
        <f>SUM(#REF!)</f>
        <v>#REF!</v>
      </c>
      <c r="BD33" s="21" t="e">
        <f>BC33/AR33</f>
        <v>#REF!</v>
      </c>
      <c r="BE33" s="51" t="e">
        <f>#REF!</f>
        <v>#REF!</v>
      </c>
      <c r="BF33" s="90" t="e">
        <f>BE33/AR33</f>
        <v>#REF!</v>
      </c>
    </row>
    <row r="34" spans="1:58" ht="19.5" customHeight="1">
      <c r="A34" s="43"/>
      <c r="B34" s="43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</row>
    <row r="35" spans="1:58" ht="19.5" customHeight="1">
      <c r="A35" s="43"/>
      <c r="B35" s="43"/>
      <c r="C35" s="49">
        <f>C17*C3</f>
        <v>0</v>
      </c>
      <c r="D35" s="49">
        <f t="shared" ref="D35:AQ35" si="38">D17*D3</f>
        <v>0</v>
      </c>
      <c r="E35" s="49">
        <f t="shared" si="38"/>
        <v>0</v>
      </c>
      <c r="F35" s="49">
        <f t="shared" si="38"/>
        <v>0</v>
      </c>
      <c r="G35" s="49">
        <f t="shared" si="38"/>
        <v>0</v>
      </c>
      <c r="H35" s="49">
        <f t="shared" si="38"/>
        <v>1.25</v>
      </c>
      <c r="I35" s="49">
        <f t="shared" si="38"/>
        <v>6</v>
      </c>
      <c r="J35" s="49">
        <f t="shared" si="38"/>
        <v>3.5</v>
      </c>
      <c r="K35" s="49">
        <f t="shared" si="38"/>
        <v>24</v>
      </c>
      <c r="L35" s="49">
        <f t="shared" si="38"/>
        <v>38.25</v>
      </c>
      <c r="M35" s="49">
        <f t="shared" si="38"/>
        <v>92.5</v>
      </c>
      <c r="N35" s="49">
        <f t="shared" si="38"/>
        <v>123.75</v>
      </c>
      <c r="O35" s="49">
        <f t="shared" si="38"/>
        <v>213</v>
      </c>
      <c r="P35" s="49">
        <f t="shared" si="38"/>
        <v>273</v>
      </c>
      <c r="Q35" s="49">
        <f t="shared" si="38"/>
        <v>332.5</v>
      </c>
      <c r="R35" s="49">
        <f t="shared" si="38"/>
        <v>416.25</v>
      </c>
      <c r="S35" s="49">
        <f t="shared" si="38"/>
        <v>488</v>
      </c>
      <c r="T35" s="49">
        <f t="shared" si="38"/>
        <v>612</v>
      </c>
      <c r="U35" s="49">
        <f t="shared" si="38"/>
        <v>778.5</v>
      </c>
      <c r="V35" s="49">
        <f t="shared" si="38"/>
        <v>817</v>
      </c>
      <c r="W35" s="49">
        <f t="shared" si="38"/>
        <v>825</v>
      </c>
      <c r="X35" s="49">
        <f t="shared" si="38"/>
        <v>1144.5</v>
      </c>
      <c r="Y35" s="49">
        <f t="shared" si="38"/>
        <v>1171.5</v>
      </c>
      <c r="Z35" s="49">
        <f t="shared" si="38"/>
        <v>1236.25</v>
      </c>
      <c r="AA35" s="49">
        <f t="shared" si="38"/>
        <v>1470</v>
      </c>
      <c r="AB35" s="49">
        <f t="shared" si="38"/>
        <v>1787.5</v>
      </c>
      <c r="AC35" s="49">
        <f t="shared" si="38"/>
        <v>2086.5</v>
      </c>
      <c r="AD35" s="49">
        <f t="shared" si="38"/>
        <v>2376</v>
      </c>
      <c r="AE35" s="49">
        <f t="shared" si="38"/>
        <v>2814</v>
      </c>
      <c r="AF35" s="49">
        <f t="shared" si="38"/>
        <v>2965.25</v>
      </c>
      <c r="AG35" s="49">
        <f t="shared" si="38"/>
        <v>3607.5</v>
      </c>
      <c r="AH35" s="49">
        <f t="shared" si="38"/>
        <v>3890.5</v>
      </c>
      <c r="AI35" s="49">
        <f t="shared" si="38"/>
        <v>4168</v>
      </c>
      <c r="AJ35" s="49">
        <f t="shared" si="38"/>
        <v>4092</v>
      </c>
      <c r="AK35" s="49">
        <f t="shared" si="38"/>
        <v>5431.5</v>
      </c>
      <c r="AL35" s="49">
        <f t="shared" si="38"/>
        <v>5573.75</v>
      </c>
      <c r="AM35" s="49">
        <f t="shared" si="38"/>
        <v>6291</v>
      </c>
      <c r="AN35" s="49">
        <f t="shared" si="38"/>
        <v>7585</v>
      </c>
      <c r="AO35" s="49">
        <f t="shared" si="38"/>
        <v>8369.5</v>
      </c>
      <c r="AP35" s="49">
        <f t="shared" si="38"/>
        <v>4787.25</v>
      </c>
      <c r="AQ35" s="49">
        <f t="shared" si="38"/>
        <v>9870</v>
      </c>
      <c r="AR35" s="64">
        <f>SUM(C35:AQ35)</f>
        <v>85762</v>
      </c>
      <c r="AU35" s="45">
        <f>AR35/AR8</f>
        <v>6.7903404592240699</v>
      </c>
    </row>
    <row r="36" spans="1:58" ht="19.5" customHeight="1">
      <c r="A36" s="43"/>
      <c r="B36" s="43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</row>
    <row r="37" spans="1:58" ht="19.5" customHeight="1">
      <c r="A37" s="43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</row>
    <row r="38" spans="1:58" ht="19.5" customHeight="1">
      <c r="A38" s="43"/>
      <c r="B38" s="43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</row>
    <row r="39" spans="1:58" ht="15.75" customHeight="1">
      <c r="A39" s="43"/>
      <c r="B39" s="43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</row>
    <row r="40" spans="1:58" ht="15.75" customHeight="1">
      <c r="A40" s="43"/>
      <c r="B40" s="43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</row>
    <row r="41" spans="1:58" ht="15.75" customHeight="1">
      <c r="A41" s="43"/>
      <c r="B41" s="43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</row>
    <row r="42" spans="1:58" ht="15.75" customHeight="1">
      <c r="A42" s="43"/>
      <c r="B42" s="43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</row>
    <row r="43" spans="1:58" ht="15.75" customHeight="1">
      <c r="A43" s="43"/>
      <c r="B43" s="43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</row>
    <row r="44" spans="1:58" ht="15.75" customHeight="1">
      <c r="A44" s="43"/>
      <c r="B44" s="43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</row>
    <row r="45" spans="1:58" ht="15.75" customHeight="1">
      <c r="A45" s="43"/>
      <c r="B45" s="43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</row>
    <row r="46" spans="1:58" ht="15.75" customHeight="1">
      <c r="A46" s="43"/>
      <c r="B46" s="43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</row>
    <row r="47" spans="1:58" ht="15.75" customHeight="1">
      <c r="A47" s="43"/>
      <c r="B47" s="43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</row>
    <row r="48" spans="1:58" ht="15.75" customHeight="1">
      <c r="A48" s="43"/>
      <c r="B48" s="43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</row>
    <row r="49" spans="1:43" ht="15.75" customHeight="1">
      <c r="A49" s="43"/>
      <c r="B49" s="43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</row>
    <row r="50" spans="1:43" ht="15.75" customHeight="1">
      <c r="A50" s="43"/>
      <c r="B50" s="43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</row>
    <row r="51" spans="1:43" ht="15.75" customHeight="1">
      <c r="A51" s="43"/>
      <c r="B51" s="43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</row>
  </sheetData>
  <mergeCells count="12">
    <mergeCell ref="BC2:BD2"/>
    <mergeCell ref="BE2:BF2"/>
    <mergeCell ref="AR1:AR3"/>
    <mergeCell ref="AS1:AT1"/>
    <mergeCell ref="AU1:BB1"/>
    <mergeCell ref="AS2:AS3"/>
    <mergeCell ref="AT2:AT3"/>
    <mergeCell ref="AU2:AU3"/>
    <mergeCell ref="AV2:AV3"/>
    <mergeCell ref="AW2:AX2"/>
    <mergeCell ref="AY2:AZ2"/>
    <mergeCell ref="BA2:BB2"/>
  </mergeCells>
  <pageMargins left="0.70866141732283472" right="0.70866141732283472" top="0.74803149606299213" bottom="0.74803149606299213" header="0" footer="0"/>
  <pageSetup paperSize="9" scale="54" orientation="landscape" r:id="rId1"/>
  <colBreaks count="1" manualBreakCount="1">
    <brk id="27" max="5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CBFC-BD86-4246-B8F5-3683B27D587A}">
  <dimension ref="A1:V54"/>
  <sheetViews>
    <sheetView view="pageBreakPreview" zoomScale="70" zoomScaleNormal="55" zoomScaleSheetLayoutView="70" zoomScalePageLayoutView="55" workbookViewId="0">
      <selection activeCell="S15" sqref="S15"/>
    </sheetView>
  </sheetViews>
  <sheetFormatPr defaultColWidth="12.85546875" defaultRowHeight="15" customHeight="1"/>
  <cols>
    <col min="1" max="1" width="4.7109375" style="69" customWidth="1"/>
    <col min="2" max="2" width="22" style="69" customWidth="1"/>
    <col min="3" max="3" width="12.85546875" style="69"/>
    <col min="4" max="4" width="7.85546875" style="72" customWidth="1"/>
    <col min="5" max="5" width="6.5703125" style="72" customWidth="1"/>
    <col min="6" max="6" width="9.28515625" style="72" customWidth="1"/>
    <col min="7" max="7" width="8.5703125" style="72" customWidth="1"/>
    <col min="8" max="8" width="8.85546875" style="72" customWidth="1"/>
    <col min="9" max="9" width="10.5703125" style="72" customWidth="1"/>
    <col min="10" max="10" width="8.85546875" style="72" customWidth="1"/>
    <col min="11" max="11" width="9.28515625" style="69" customWidth="1"/>
    <col min="12" max="13" width="8.7109375" style="69" customWidth="1"/>
    <col min="14" max="15" width="8" style="69" customWidth="1"/>
    <col min="16" max="17" width="9" style="69" customWidth="1"/>
    <col min="18" max="16384" width="12.85546875" style="69"/>
  </cols>
  <sheetData>
    <row r="1" spans="1:22" ht="21.75" customHeight="1">
      <c r="A1" s="285" t="s">
        <v>413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79"/>
      <c r="O1" s="79"/>
    </row>
    <row r="2" spans="1:22" ht="21.75" customHeight="1">
      <c r="A2" s="291" t="s">
        <v>449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</row>
    <row r="3" spans="1:22" ht="32.25" customHeight="1">
      <c r="A3" s="286" t="s">
        <v>0</v>
      </c>
      <c r="B3" s="286" t="s">
        <v>13</v>
      </c>
      <c r="C3" s="287" t="s">
        <v>88</v>
      </c>
      <c r="D3" s="290" t="s">
        <v>85</v>
      </c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</row>
    <row r="4" spans="1:22" ht="32.25" customHeight="1">
      <c r="A4" s="286"/>
      <c r="B4" s="286"/>
      <c r="C4" s="288"/>
      <c r="D4" s="281" t="s">
        <v>2</v>
      </c>
      <c r="E4" s="281" t="s">
        <v>3</v>
      </c>
      <c r="F4" s="283" t="s">
        <v>82</v>
      </c>
      <c r="G4" s="283"/>
      <c r="H4" s="284" t="s">
        <v>442</v>
      </c>
      <c r="I4" s="284"/>
      <c r="J4" s="274" t="s">
        <v>441</v>
      </c>
      <c r="K4" s="274"/>
      <c r="L4" s="274" t="s">
        <v>333</v>
      </c>
      <c r="M4" s="275"/>
      <c r="N4" s="276">
        <v>10</v>
      </c>
      <c r="O4" s="276"/>
      <c r="P4" s="91"/>
      <c r="Q4" s="91"/>
      <c r="R4" s="91"/>
      <c r="S4" s="91"/>
      <c r="T4" s="91"/>
      <c r="U4" s="91"/>
      <c r="V4" s="92"/>
    </row>
    <row r="5" spans="1:22" ht="32.25" customHeight="1">
      <c r="A5" s="286"/>
      <c r="B5" s="286"/>
      <c r="C5" s="289"/>
      <c r="D5" s="282"/>
      <c r="E5" s="282"/>
      <c r="F5" s="11" t="s">
        <v>87</v>
      </c>
      <c r="G5" s="10" t="s">
        <v>14</v>
      </c>
      <c r="H5" s="11" t="s">
        <v>87</v>
      </c>
      <c r="I5" s="10" t="s">
        <v>14</v>
      </c>
      <c r="J5" s="11" t="s">
        <v>87</v>
      </c>
      <c r="K5" s="10" t="s">
        <v>14</v>
      </c>
      <c r="L5" s="11" t="s">
        <v>87</v>
      </c>
      <c r="M5" s="10" t="s">
        <v>14</v>
      </c>
      <c r="N5" s="11" t="s">
        <v>87</v>
      </c>
      <c r="O5" s="10" t="s">
        <v>14</v>
      </c>
      <c r="P5" s="91"/>
      <c r="Q5" s="91"/>
      <c r="R5" s="91"/>
      <c r="S5" s="91"/>
      <c r="T5" s="91"/>
      <c r="U5" s="91"/>
      <c r="V5" s="92"/>
    </row>
    <row r="6" spans="1:22" ht="32.25" customHeight="1">
      <c r="A6" s="80">
        <v>1</v>
      </c>
      <c r="B6" s="48" t="str">
        <f>'Địa lí toàn quốc'!B4</f>
        <v>Nam Định</v>
      </c>
      <c r="C6" s="80">
        <f>'Địa lí toàn quốc'!AR4</f>
        <v>9629</v>
      </c>
      <c r="D6" s="71">
        <f>'Địa lí toàn quốc'!AU4</f>
        <v>7.3623429224218508</v>
      </c>
      <c r="E6" s="204">
        <f>'Địa lí toàn quốc'!AV4</f>
        <v>1</v>
      </c>
      <c r="F6" s="204">
        <f>'Địa lí toàn quốc'!AW4</f>
        <v>183</v>
      </c>
      <c r="G6" s="205">
        <f>'Địa lí toàn quốc'!AX4</f>
        <v>1.9005088794267318E-2</v>
      </c>
      <c r="H6" s="204">
        <f>'Địa lí toàn quốc'!AY4</f>
        <v>4444</v>
      </c>
      <c r="I6" s="205">
        <f>'Địa lí toàn quốc'!AZ4</f>
        <v>0.46152248416242603</v>
      </c>
      <c r="J6" s="204">
        <f>'Địa lí toàn quốc'!BA4</f>
        <v>4287</v>
      </c>
      <c r="K6" s="205">
        <f>'Địa lí toàn quốc'!BB4</f>
        <v>0.44521757191816386</v>
      </c>
      <c r="L6" s="204">
        <f>'Địa lí toàn quốc'!BC4</f>
        <v>715</v>
      </c>
      <c r="M6" s="205">
        <f>'Địa lí toàn quốc'!BD4</f>
        <v>7.4254855125142794E-2</v>
      </c>
      <c r="N6" s="204">
        <f>'Địa lí toàn quốc'!BE4</f>
        <v>7</v>
      </c>
      <c r="O6" s="206">
        <f>'Địa lí toàn quốc'!BF4</f>
        <v>7.2697060961678269E-4</v>
      </c>
      <c r="P6" s="78"/>
      <c r="Q6" s="78"/>
      <c r="R6" s="78"/>
      <c r="S6" s="78"/>
      <c r="T6" s="78"/>
      <c r="U6" s="78"/>
    </row>
    <row r="7" spans="1:22" ht="32.25" customHeight="1">
      <c r="A7" s="80">
        <v>2</v>
      </c>
      <c r="B7" s="48" t="str">
        <f>'Địa lí toàn quốc'!B5</f>
        <v>Ninh Bình</v>
      </c>
      <c r="C7" s="80">
        <f>'Địa lí toàn quốc'!AR5</f>
        <v>7026</v>
      </c>
      <c r="D7" s="71">
        <f>'Địa lí toàn quốc'!AU5</f>
        <v>7.2754768004554515</v>
      </c>
      <c r="E7" s="204">
        <f>'Địa lí toàn quốc'!AV5</f>
        <v>2</v>
      </c>
      <c r="F7" s="204">
        <f>'Địa lí toàn quốc'!AW5</f>
        <v>243</v>
      </c>
      <c r="G7" s="205">
        <f>'Địa lí toàn quốc'!AX5</f>
        <v>3.4585824081981215E-2</v>
      </c>
      <c r="H7" s="204">
        <f>'Địa lí toàn quốc'!AY5</f>
        <v>3267</v>
      </c>
      <c r="I7" s="205">
        <f>'Địa lí toàn quốc'!AZ5</f>
        <v>0.46498719043552517</v>
      </c>
      <c r="J7" s="204">
        <f>'Địa lí toàn quốc'!BA5</f>
        <v>2956</v>
      </c>
      <c r="K7" s="205">
        <f>'Địa lí toàn quốc'!BB5</f>
        <v>0.42072302875035583</v>
      </c>
      <c r="L7" s="204">
        <f>'Địa lí toàn quốc'!BC5</f>
        <v>560</v>
      </c>
      <c r="M7" s="205">
        <f>'Địa lí toàn quốc'!BD5</f>
        <v>7.9703956732137773E-2</v>
      </c>
      <c r="N7" s="204">
        <f>'Địa lí toàn quốc'!BE5</f>
        <v>9</v>
      </c>
      <c r="O7" s="206">
        <f>'Địa lí toàn quốc'!BF5</f>
        <v>1.2809564474807857E-3</v>
      </c>
      <c r="P7" s="78"/>
      <c r="Q7" s="78"/>
      <c r="R7" s="78"/>
      <c r="S7" s="78"/>
      <c r="T7" s="78"/>
      <c r="U7" s="78"/>
    </row>
    <row r="8" spans="1:22" ht="32.25" customHeight="1">
      <c r="A8" s="80">
        <v>3</v>
      </c>
      <c r="B8" s="48" t="str">
        <f>'Địa lí toàn quốc'!B6</f>
        <v>Vĩnh Phúc</v>
      </c>
      <c r="C8" s="80">
        <f>'Địa lí toàn quốc'!AR6</f>
        <v>9650</v>
      </c>
      <c r="D8" s="71">
        <f>'Địa lí toàn quốc'!AU6</f>
        <v>7.2456994818652847</v>
      </c>
      <c r="E8" s="204">
        <f>'Địa lí toàn quốc'!AV6</f>
        <v>3</v>
      </c>
      <c r="F8" s="204">
        <f>'Địa lí toàn quốc'!AW6</f>
        <v>324</v>
      </c>
      <c r="G8" s="205">
        <f>'Địa lí toàn quốc'!AX6</f>
        <v>3.3575129533678756E-2</v>
      </c>
      <c r="H8" s="204">
        <f>'Địa lí toàn quốc'!AY6</f>
        <v>4546</v>
      </c>
      <c r="I8" s="205">
        <f>'Địa lí toàn quốc'!AZ6</f>
        <v>0.47108808290155441</v>
      </c>
      <c r="J8" s="204">
        <f>'Địa lí toàn quốc'!BA6</f>
        <v>4081</v>
      </c>
      <c r="K8" s="205">
        <f>'Địa lí toàn quốc'!BB6</f>
        <v>0.42290155440414506</v>
      </c>
      <c r="L8" s="204">
        <f>'Địa lí toàn quốc'!BC6</f>
        <v>699</v>
      </c>
      <c r="M8" s="205">
        <f>'Địa lí toàn quốc'!BD6</f>
        <v>7.2435233160621768E-2</v>
      </c>
      <c r="N8" s="204">
        <f>'Địa lí toàn quốc'!BE6</f>
        <v>5</v>
      </c>
      <c r="O8" s="206">
        <f>'Địa lí toàn quốc'!BF6</f>
        <v>5.1813471502590671E-4</v>
      </c>
      <c r="P8" s="78"/>
      <c r="Q8" s="78"/>
      <c r="R8" s="78"/>
      <c r="S8" s="78"/>
      <c r="T8" s="78"/>
      <c r="U8" s="78"/>
    </row>
    <row r="9" spans="1:22" ht="32.25" customHeight="1">
      <c r="A9" s="80">
        <v>4</v>
      </c>
      <c r="B9" s="48" t="str">
        <f>'Địa lí toàn quốc'!B7</f>
        <v>Bình Dương</v>
      </c>
      <c r="C9" s="80">
        <f>'Địa lí toàn quốc'!AR7</f>
        <v>6988</v>
      </c>
      <c r="D9" s="71">
        <f>'Địa lí toàn quốc'!AU7</f>
        <v>7.2089653692043507</v>
      </c>
      <c r="E9" s="204">
        <f>'Địa lí toàn quốc'!AV7</f>
        <v>4</v>
      </c>
      <c r="F9" s="204">
        <f>'Địa lí toàn quốc'!AW7</f>
        <v>113</v>
      </c>
      <c r="G9" s="205">
        <f>'Địa lí toàn quốc'!AX7</f>
        <v>1.6170578133943903E-2</v>
      </c>
      <c r="H9" s="204">
        <f>'Địa lí toàn quốc'!AY7</f>
        <v>3677</v>
      </c>
      <c r="I9" s="205">
        <f>'Địa lí toàn quốc'!AZ7</f>
        <v>0.52618775042930743</v>
      </c>
      <c r="J9" s="204">
        <f>'Địa lí toàn quốc'!BA7</f>
        <v>2953</v>
      </c>
      <c r="K9" s="205">
        <f>'Địa lí toàn quốc'!BB7</f>
        <v>0.4225815684029765</v>
      </c>
      <c r="L9" s="204">
        <f>'Địa lí toàn quốc'!BC7</f>
        <v>245</v>
      </c>
      <c r="M9" s="205">
        <f>'Địa lí toàn quốc'!BD7</f>
        <v>3.5060103033772182E-2</v>
      </c>
      <c r="N9" s="204">
        <f>'Địa lí toàn quốc'!BE7</f>
        <v>3</v>
      </c>
      <c r="O9" s="206">
        <f>'Địa lí toàn quốc'!BF7</f>
        <v>4.2930738408700631E-4</v>
      </c>
      <c r="P9" s="78"/>
      <c r="Q9" s="78"/>
      <c r="R9" s="78"/>
      <c r="S9" s="78"/>
      <c r="T9" s="78"/>
      <c r="U9" s="78"/>
    </row>
    <row r="10" spans="1:22" s="60" customFormat="1" ht="32.25" customHeight="1">
      <c r="A10" s="80">
        <v>5</v>
      </c>
      <c r="B10" s="48" t="str">
        <f>'Địa lí toàn quốc'!B8</f>
        <v>Phú Thọ</v>
      </c>
      <c r="C10" s="80">
        <f>'Địa lí toàn quốc'!AR8</f>
        <v>12630</v>
      </c>
      <c r="D10" s="71">
        <f>'Địa lí toàn quốc'!AU8</f>
        <v>7.1031868566904199</v>
      </c>
      <c r="E10" s="204">
        <f>'Địa lí toàn quốc'!AV8</f>
        <v>5</v>
      </c>
      <c r="F10" s="204">
        <f>'Địa lí toàn quốc'!AW8</f>
        <v>523</v>
      </c>
      <c r="G10" s="205">
        <f>'Địa lí toàn quốc'!AX8</f>
        <v>4.1409342834520982E-2</v>
      </c>
      <c r="H10" s="204">
        <f>'Địa lí toàn quốc'!AY8</f>
        <v>6629</v>
      </c>
      <c r="I10" s="205">
        <f>'Địa lí toàn quốc'!AZ8</f>
        <v>0.52486144101346</v>
      </c>
      <c r="J10" s="204">
        <f>'Địa lí toàn quốc'!BA8</f>
        <v>4614</v>
      </c>
      <c r="K10" s="205">
        <f>'Địa lí toàn quốc'!BB8</f>
        <v>0.36532066508313538</v>
      </c>
      <c r="L10" s="204">
        <f>'Địa lí toàn quốc'!BC8</f>
        <v>864</v>
      </c>
      <c r="M10" s="205">
        <f>'Địa lí toàn quốc'!BD8</f>
        <v>6.8408551068883605E-2</v>
      </c>
      <c r="N10" s="204">
        <f>'Địa lí toàn quốc'!BE8</f>
        <v>9</v>
      </c>
      <c r="O10" s="206">
        <f>'Địa lí toàn quốc'!BF8</f>
        <v>7.1258907363420433E-4</v>
      </c>
      <c r="P10" s="190"/>
      <c r="Q10" s="190"/>
      <c r="R10" s="190"/>
      <c r="S10" s="190"/>
      <c r="T10" s="190"/>
      <c r="U10" s="190"/>
    </row>
    <row r="11" spans="1:22" ht="32.25" customHeight="1">
      <c r="A11" s="80">
        <v>6</v>
      </c>
      <c r="B11" s="48" t="str">
        <f>'Địa lí toàn quốc'!B9</f>
        <v>Hải Phòng</v>
      </c>
      <c r="C11" s="80">
        <f>'Địa lí toàn quốc'!AR9</f>
        <v>14633</v>
      </c>
      <c r="D11" s="71">
        <f>'Địa lí toàn quốc'!AU9</f>
        <v>7.0847741406410165</v>
      </c>
      <c r="E11" s="204">
        <f>'Địa lí toàn quốc'!AV9</f>
        <v>6</v>
      </c>
      <c r="F11" s="204">
        <f>'Địa lí toàn quốc'!AW9</f>
        <v>745</v>
      </c>
      <c r="G11" s="205">
        <f>'Địa lí toàn quốc'!AX9</f>
        <v>5.0912321465181438E-2</v>
      </c>
      <c r="H11" s="204">
        <f>'Địa lí toàn quốc'!AY9</f>
        <v>7383</v>
      </c>
      <c r="I11" s="205">
        <f>'Địa lí toàn quốc'!AZ9</f>
        <v>0.50454452265427463</v>
      </c>
      <c r="J11" s="204">
        <f>'Địa lí toàn quốc'!BA9</f>
        <v>5580</v>
      </c>
      <c r="K11" s="205">
        <f>'Địa lí toàn quốc'!BB9</f>
        <v>0.38132987083988246</v>
      </c>
      <c r="L11" s="204">
        <f>'Địa lí toàn quốc'!BC9</f>
        <v>925</v>
      </c>
      <c r="M11" s="205">
        <f>'Địa lí toàn quốc'!BD9</f>
        <v>6.3213285040661524E-2</v>
      </c>
      <c r="N11" s="204">
        <f>'Địa lí toàn quốc'!BE9</f>
        <v>8</v>
      </c>
      <c r="O11" s="206">
        <f>'Địa lí toàn quốc'!BF9</f>
        <v>5.4670949224355911E-4</v>
      </c>
      <c r="P11" s="78"/>
      <c r="Q11" s="78"/>
      <c r="R11" s="78"/>
      <c r="S11" s="78"/>
      <c r="T11" s="78"/>
      <c r="U11" s="78"/>
    </row>
    <row r="12" spans="1:22" ht="32.25" customHeight="1">
      <c r="A12" s="80">
        <v>7</v>
      </c>
      <c r="B12" s="48" t="str">
        <f>'Địa lí toàn quốc'!B10</f>
        <v>Bắc Giang</v>
      </c>
      <c r="C12" s="80">
        <f>'Địa lí toàn quốc'!AR10</f>
        <v>15399</v>
      </c>
      <c r="D12" s="71">
        <f>'Địa lí toàn quốc'!AU10</f>
        <v>6.9718650561724784</v>
      </c>
      <c r="E12" s="204">
        <f>'Địa lí toàn quốc'!AV10</f>
        <v>11</v>
      </c>
      <c r="F12" s="204">
        <f>'Địa lí toàn quốc'!AW10</f>
        <v>755</v>
      </c>
      <c r="G12" s="205">
        <f>'Địa lí toàn quốc'!AX10</f>
        <v>4.9029157737515421E-2</v>
      </c>
      <c r="H12" s="204">
        <f>'Địa lí toàn quốc'!AY10</f>
        <v>8598</v>
      </c>
      <c r="I12" s="205">
        <f>'Địa lí toàn quốc'!AZ10</f>
        <v>0.55834794467173188</v>
      </c>
      <c r="J12" s="204">
        <f>'Địa lí toàn quốc'!BA10</f>
        <v>5413</v>
      </c>
      <c r="K12" s="205">
        <f>'Địa lí toàn quốc'!BB10</f>
        <v>0.35151633222936557</v>
      </c>
      <c r="L12" s="204">
        <f>'Địa lí toàn quốc'!BC10</f>
        <v>633</v>
      </c>
      <c r="M12" s="205">
        <f>'Địa lí toàn quốc'!BD10</f>
        <v>4.1106565361387105E-2</v>
      </c>
      <c r="N12" s="204">
        <f>'Địa lí toàn quốc'!BE10</f>
        <v>8</v>
      </c>
      <c r="O12" s="206">
        <f>'Địa lí toàn quốc'!BF10</f>
        <v>5.1951425417234886E-4</v>
      </c>
      <c r="P12" s="78"/>
      <c r="Q12" s="78"/>
      <c r="R12" s="78"/>
      <c r="S12" s="78"/>
      <c r="T12" s="78"/>
      <c r="U12" s="78"/>
    </row>
    <row r="13" spans="1:22" ht="32.25" customHeight="1">
      <c r="A13" s="80">
        <v>8</v>
      </c>
      <c r="B13" s="48" t="str">
        <f>'Địa lí toàn quốc'!B11</f>
        <v>Bắc Ninh</v>
      </c>
      <c r="C13" s="80">
        <f>'Địa lí toàn quốc'!AR11</f>
        <v>10203</v>
      </c>
      <c r="D13" s="71">
        <f>'Địa lí toàn quốc'!AU11</f>
        <v>6.9187738900323437</v>
      </c>
      <c r="E13" s="204">
        <f>'Địa lí toàn quốc'!AV11</f>
        <v>15</v>
      </c>
      <c r="F13" s="204">
        <f>'Địa lí toàn quốc'!AW11</f>
        <v>459</v>
      </c>
      <c r="G13" s="205">
        <f>'Địa lí toàn quốc'!AX11</f>
        <v>4.4986768597471333E-2</v>
      </c>
      <c r="H13" s="204">
        <f>'Địa lí toàn quốc'!AY11</f>
        <v>6081</v>
      </c>
      <c r="I13" s="205">
        <f>'Địa lí toàn quốc'!AZ11</f>
        <v>0.59600117612466919</v>
      </c>
      <c r="J13" s="204">
        <f>'Địa lí toàn quốc'!BA11</f>
        <v>3274</v>
      </c>
      <c r="K13" s="205">
        <f>'Địa lí toàn quốc'!BB11</f>
        <v>0.32088601391747523</v>
      </c>
      <c r="L13" s="204">
        <f>'Địa lí toàn quốc'!BC11</f>
        <v>389</v>
      </c>
      <c r="M13" s="205">
        <f>'Địa lí toàn quốc'!BD11</f>
        <v>3.8126041360384201E-2</v>
      </c>
      <c r="N13" s="204">
        <f>'Địa lí toàn quốc'!BE11</f>
        <v>5</v>
      </c>
      <c r="O13" s="206">
        <f>'Địa lí toàn quốc'!BF11</f>
        <v>4.9005194550622369E-4</v>
      </c>
      <c r="P13" s="78"/>
      <c r="Q13" s="78"/>
      <c r="R13" s="78"/>
      <c r="S13" s="78"/>
      <c r="T13" s="78"/>
      <c r="U13" s="78"/>
    </row>
    <row r="14" spans="1:22" ht="32.25" hidden="1" customHeight="1">
      <c r="A14" s="80">
        <v>9</v>
      </c>
      <c r="B14" s="48">
        <f>'Địa lí toàn quốc'!B12</f>
        <v>0</v>
      </c>
      <c r="C14" s="80">
        <f>'Địa lí toàn quốc'!AR12</f>
        <v>0</v>
      </c>
      <c r="D14" s="71" t="e">
        <f>'Địa lí toàn quốc'!AU12</f>
        <v>#DIV/0!</v>
      </c>
      <c r="E14" s="204">
        <f>'Địa lí toàn quốc'!AV12</f>
        <v>0</v>
      </c>
      <c r="F14" s="204">
        <f>'Địa lí toàn quốc'!AW12</f>
        <v>0</v>
      </c>
      <c r="G14" s="205" t="e">
        <f>'Địa lí toàn quốc'!AX12</f>
        <v>#DIV/0!</v>
      </c>
      <c r="H14" s="204">
        <f>'Địa lí toàn quốc'!AY12</f>
        <v>0</v>
      </c>
      <c r="I14" s="205" t="e">
        <f>'Địa lí toàn quốc'!AZ12</f>
        <v>#DIV/0!</v>
      </c>
      <c r="J14" s="204">
        <f>'Địa lí toàn quốc'!BA12</f>
        <v>0</v>
      </c>
      <c r="K14" s="205" t="e">
        <f>'Địa lí toàn quốc'!BB12</f>
        <v>#DIV/0!</v>
      </c>
      <c r="L14" s="204">
        <f>'Địa lí toàn quốc'!BC12</f>
        <v>0</v>
      </c>
      <c r="M14" s="205" t="e">
        <f>'Địa lí toàn quốc'!BD12</f>
        <v>#DIV/0!</v>
      </c>
      <c r="N14" s="204">
        <f>'Địa lí toàn quốc'!BE12</f>
        <v>0</v>
      </c>
      <c r="O14" s="206" t="e">
        <f>'Địa lí toàn quốc'!BF12</f>
        <v>#DIV/0!</v>
      </c>
      <c r="P14" s="78"/>
      <c r="Q14" s="78"/>
      <c r="R14" s="78"/>
      <c r="S14" s="78"/>
      <c r="T14" s="78"/>
      <c r="U14" s="78"/>
    </row>
    <row r="15" spans="1:22" ht="32.25" customHeight="1">
      <c r="A15" s="81"/>
      <c r="B15" s="81"/>
      <c r="C15" s="82"/>
      <c r="D15" s="83"/>
      <c r="E15" s="83"/>
      <c r="F15" s="83"/>
      <c r="G15" s="83"/>
      <c r="H15" s="83"/>
      <c r="I15" s="83"/>
      <c r="J15" s="83"/>
      <c r="K15" s="82"/>
      <c r="L15" s="82"/>
      <c r="M15" s="82"/>
      <c r="N15" s="82"/>
      <c r="O15" s="82"/>
    </row>
    <row r="16" spans="1:22" ht="32.25" customHeight="1">
      <c r="A16" s="81"/>
      <c r="B16" s="81"/>
      <c r="C16" s="82"/>
      <c r="D16" s="83"/>
      <c r="E16" s="83"/>
      <c r="F16" s="83"/>
      <c r="G16" s="83"/>
      <c r="H16" s="83"/>
      <c r="I16" s="83"/>
      <c r="J16" s="83"/>
      <c r="K16" s="82"/>
      <c r="L16" s="82"/>
      <c r="M16" s="82"/>
      <c r="N16" s="82"/>
      <c r="O16" s="82"/>
    </row>
    <row r="17" spans="1:15" s="74" customFormat="1" ht="44.25" customHeight="1">
      <c r="A17" s="84"/>
      <c r="B17" s="84" t="s">
        <v>84</v>
      </c>
      <c r="C17" s="80">
        <f>'Địa lí toàn quốc'!AR15</f>
        <v>10372</v>
      </c>
      <c r="D17" s="227">
        <f>'Địa lí toàn quốc'!AU15</f>
        <v>6.7323804473582722</v>
      </c>
      <c r="E17" s="228">
        <f>'Địa lí toàn quốc'!AV15</f>
        <v>0</v>
      </c>
      <c r="F17" s="228">
        <f>'Địa lí toàn quốc'!AW15</f>
        <v>1035</v>
      </c>
      <c r="G17" s="229">
        <f>'Địa lí toàn quốc'!AX15</f>
        <v>9.9787890474354032E-2</v>
      </c>
      <c r="H17" s="228">
        <f>'Địa lí toàn quốc'!AY15</f>
        <v>5656</v>
      </c>
      <c r="I17" s="229">
        <f>'Địa lí toàn quốc'!AZ15</f>
        <v>0.54531430775163903</v>
      </c>
      <c r="J17" s="228">
        <f>'Địa lí toàn quốc'!BA15</f>
        <v>3260</v>
      </c>
      <c r="K17" s="229">
        <f>'Địa lí toàn quốc'!BB15</f>
        <v>0.31430775163902813</v>
      </c>
      <c r="L17" s="228">
        <f>'Địa lí toàn quốc'!BC15</f>
        <v>421</v>
      </c>
      <c r="M17" s="229">
        <f>'Địa lí toàn quốc'!BD15</f>
        <v>4.0590050134978788E-2</v>
      </c>
      <c r="N17" s="228">
        <f>'Địa lí toàn quốc'!BE15</f>
        <v>13</v>
      </c>
      <c r="O17" s="230">
        <f>'Địa lí toàn quốc'!BF15</f>
        <v>1.2533744697261859E-3</v>
      </c>
    </row>
    <row r="18" spans="1:15" ht="15.75" customHeight="1">
      <c r="A18" s="43"/>
      <c r="B18" s="43"/>
    </row>
    <row r="19" spans="1:15" ht="15.75" customHeight="1">
      <c r="A19" s="43"/>
      <c r="B19" s="43"/>
      <c r="D19" s="132" t="e">
        <f>D14-D17</f>
        <v>#DIV/0!</v>
      </c>
    </row>
    <row r="20" spans="1:15" ht="15.75" customHeight="1">
      <c r="A20" s="43"/>
      <c r="B20" s="43"/>
    </row>
    <row r="21" spans="1:15" ht="15.75" customHeight="1">
      <c r="A21" s="43"/>
      <c r="B21" s="43"/>
    </row>
    <row r="22" spans="1:15" ht="15.75" customHeight="1">
      <c r="A22" s="43"/>
      <c r="B22" s="43"/>
    </row>
    <row r="23" spans="1:15" ht="15.75" customHeight="1">
      <c r="A23" s="43"/>
      <c r="B23" s="43"/>
    </row>
    <row r="24" spans="1:15" ht="15.75" hidden="1" customHeight="1">
      <c r="A24" s="47">
        <v>1</v>
      </c>
      <c r="B24" s="48" t="s">
        <v>159</v>
      </c>
      <c r="C24" s="50" t="e">
        <f>SUM(#REF!)</f>
        <v>#REF!</v>
      </c>
      <c r="D24" s="71">
        <v>7.6879999999999997</v>
      </c>
      <c r="E24" s="70">
        <v>1</v>
      </c>
      <c r="F24" s="16" t="e">
        <f>SUM(#REF!)</f>
        <v>#REF!</v>
      </c>
      <c r="G24" s="19" t="e">
        <f>F24/C24</f>
        <v>#REF!</v>
      </c>
      <c r="H24" s="20" t="e">
        <f>SUM(#REF!)</f>
        <v>#REF!</v>
      </c>
      <c r="I24" s="21" t="e">
        <f t="shared" ref="I24:I33" si="0">H24/C24</f>
        <v>#REF!</v>
      </c>
      <c r="J24" s="20" t="e">
        <f>SUM(#REF!)</f>
        <v>#REF!</v>
      </c>
      <c r="K24" s="21" t="e">
        <f>J24/C24</f>
        <v>#REF!</v>
      </c>
      <c r="L24" s="22" t="e">
        <f>SUM(#REF!)</f>
        <v>#REF!</v>
      </c>
      <c r="M24" s="21" t="e">
        <f>L24/C24</f>
        <v>#REF!</v>
      </c>
      <c r="N24" s="77"/>
      <c r="O24" s="77"/>
    </row>
    <row r="25" spans="1:15" ht="15.75" hidden="1" customHeight="1">
      <c r="A25" s="47">
        <v>2</v>
      </c>
      <c r="B25" s="48" t="s">
        <v>332</v>
      </c>
      <c r="C25" s="50" t="e">
        <f>SUM(#REF!)</f>
        <v>#REF!</v>
      </c>
      <c r="D25" s="53"/>
      <c r="E25" s="75"/>
      <c r="F25" s="76" t="e">
        <f t="shared" ref="F25:F33" si="1">E25/C25</f>
        <v>#REF!</v>
      </c>
      <c r="G25" s="53" t="e">
        <f t="shared" ref="G25:G33" si="2">RANK(F25,$F$6:$F$14,0)</f>
        <v>#REF!</v>
      </c>
      <c r="H25" s="75" t="e">
        <f>SUM(#REF!)</f>
        <v>#REF!</v>
      </c>
      <c r="I25" s="76" t="e">
        <f t="shared" si="0"/>
        <v>#REF!</v>
      </c>
      <c r="J25" s="53" t="e">
        <f t="shared" ref="J25:J33" si="3">RANK(I25,$I$6:$I$14,0)</f>
        <v>#REF!</v>
      </c>
    </row>
    <row r="26" spans="1:15" ht="15.75" hidden="1" customHeight="1">
      <c r="A26" s="47">
        <v>3</v>
      </c>
      <c r="B26" s="48" t="s">
        <v>18</v>
      </c>
      <c r="C26" s="50" t="e">
        <f>SUM(#REF!)</f>
        <v>#REF!</v>
      </c>
      <c r="D26" s="53"/>
      <c r="E26" s="75"/>
      <c r="F26" s="76" t="e">
        <f t="shared" si="1"/>
        <v>#REF!</v>
      </c>
      <c r="G26" s="53" t="e">
        <f t="shared" si="2"/>
        <v>#REF!</v>
      </c>
      <c r="H26" s="75" t="e">
        <f>SUM(#REF!)</f>
        <v>#REF!</v>
      </c>
      <c r="I26" s="76" t="e">
        <f t="shared" si="0"/>
        <v>#REF!</v>
      </c>
      <c r="J26" s="53" t="e">
        <f t="shared" si="3"/>
        <v>#REF!</v>
      </c>
    </row>
    <row r="27" spans="1:15" ht="15.75" hidden="1" customHeight="1">
      <c r="A27" s="47">
        <v>4</v>
      </c>
      <c r="B27" s="48" t="s">
        <v>194</v>
      </c>
      <c r="C27" s="50" t="e">
        <f>SUM(#REF!)</f>
        <v>#REF!</v>
      </c>
      <c r="D27" s="53"/>
      <c r="E27" s="75"/>
      <c r="F27" s="76" t="e">
        <f t="shared" si="1"/>
        <v>#REF!</v>
      </c>
      <c r="G27" s="53" t="e">
        <f t="shared" si="2"/>
        <v>#REF!</v>
      </c>
      <c r="H27" s="75" t="e">
        <f>SUM(#REF!)</f>
        <v>#REF!</v>
      </c>
      <c r="I27" s="76" t="e">
        <f t="shared" si="0"/>
        <v>#REF!</v>
      </c>
      <c r="J27" s="53" t="e">
        <f t="shared" si="3"/>
        <v>#REF!</v>
      </c>
    </row>
    <row r="28" spans="1:15" ht="15.75" hidden="1" customHeight="1">
      <c r="A28" s="47">
        <v>16</v>
      </c>
      <c r="B28" s="48" t="s">
        <v>17</v>
      </c>
      <c r="C28" s="50" t="e">
        <f>SUM(#REF!)</f>
        <v>#REF!</v>
      </c>
      <c r="D28" s="53"/>
      <c r="E28" s="75"/>
      <c r="F28" s="76" t="e">
        <f t="shared" si="1"/>
        <v>#REF!</v>
      </c>
      <c r="G28" s="53" t="e">
        <f t="shared" si="2"/>
        <v>#REF!</v>
      </c>
      <c r="H28" s="75" t="e">
        <f>SUM(#REF!)</f>
        <v>#REF!</v>
      </c>
      <c r="I28" s="76" t="e">
        <f t="shared" si="0"/>
        <v>#REF!</v>
      </c>
      <c r="J28" s="53" t="e">
        <f t="shared" si="3"/>
        <v>#REF!</v>
      </c>
    </row>
    <row r="29" spans="1:15" ht="15.75" hidden="1" customHeight="1">
      <c r="A29" s="47">
        <v>19</v>
      </c>
      <c r="B29" s="48" t="s">
        <v>16</v>
      </c>
      <c r="C29" s="50" t="e">
        <f>SUM(#REF!)</f>
        <v>#REF!</v>
      </c>
      <c r="D29" s="53"/>
      <c r="E29" s="75"/>
      <c r="F29" s="76" t="e">
        <f t="shared" si="1"/>
        <v>#REF!</v>
      </c>
      <c r="G29" s="53" t="e">
        <f t="shared" si="2"/>
        <v>#REF!</v>
      </c>
      <c r="H29" s="75" t="e">
        <f>SUM(#REF!)</f>
        <v>#REF!</v>
      </c>
      <c r="I29" s="76" t="e">
        <f t="shared" si="0"/>
        <v>#REF!</v>
      </c>
      <c r="J29" s="53" t="e">
        <f t="shared" si="3"/>
        <v>#REF!</v>
      </c>
    </row>
    <row r="30" spans="1:15" ht="15.75" hidden="1" customHeight="1">
      <c r="A30" s="47">
        <v>25</v>
      </c>
      <c r="B30" s="48" t="s">
        <v>160</v>
      </c>
      <c r="C30" s="50" t="e">
        <f>SUM(#REF!)</f>
        <v>#REF!</v>
      </c>
      <c r="D30" s="53"/>
      <c r="E30" s="75"/>
      <c r="F30" s="76" t="e">
        <f t="shared" si="1"/>
        <v>#REF!</v>
      </c>
      <c r="G30" s="53" t="e">
        <f t="shared" si="2"/>
        <v>#REF!</v>
      </c>
      <c r="H30" s="75" t="e">
        <f>SUM(#REF!)</f>
        <v>#REF!</v>
      </c>
      <c r="I30" s="76" t="e">
        <f t="shared" si="0"/>
        <v>#REF!</v>
      </c>
      <c r="J30" s="53" t="e">
        <f t="shared" si="3"/>
        <v>#REF!</v>
      </c>
    </row>
    <row r="31" spans="1:15" ht="15.75" hidden="1" customHeight="1">
      <c r="A31" s="47">
        <v>27</v>
      </c>
      <c r="B31" s="48" t="s">
        <v>152</v>
      </c>
      <c r="C31" s="50" t="e">
        <f>SUM(#REF!)</f>
        <v>#REF!</v>
      </c>
      <c r="D31" s="53"/>
      <c r="E31" s="75"/>
      <c r="F31" s="76" t="e">
        <f t="shared" si="1"/>
        <v>#REF!</v>
      </c>
      <c r="G31" s="53" t="e">
        <f t="shared" si="2"/>
        <v>#REF!</v>
      </c>
      <c r="H31" s="75" t="e">
        <f>SUM(#REF!)</f>
        <v>#REF!</v>
      </c>
      <c r="I31" s="76" t="e">
        <f t="shared" si="0"/>
        <v>#REF!</v>
      </c>
      <c r="J31" s="53" t="e">
        <f t="shared" si="3"/>
        <v>#REF!</v>
      </c>
    </row>
    <row r="32" spans="1:15" ht="15.75" hidden="1" customHeight="1">
      <c r="A32" s="47">
        <v>44</v>
      </c>
      <c r="B32" s="48" t="s">
        <v>141</v>
      </c>
      <c r="C32" s="50" t="e">
        <f>SUM(#REF!)</f>
        <v>#REF!</v>
      </c>
      <c r="D32" s="53"/>
      <c r="E32" s="75"/>
      <c r="F32" s="76" t="e">
        <f t="shared" si="1"/>
        <v>#REF!</v>
      </c>
      <c r="G32" s="53" t="e">
        <f t="shared" si="2"/>
        <v>#REF!</v>
      </c>
      <c r="H32" s="75" t="e">
        <f>SUM(#REF!)</f>
        <v>#REF!</v>
      </c>
      <c r="I32" s="76" t="e">
        <f t="shared" si="0"/>
        <v>#REF!</v>
      </c>
      <c r="J32" s="53" t="e">
        <f t="shared" si="3"/>
        <v>#REF!</v>
      </c>
    </row>
    <row r="33" spans="1:15" ht="15.75" hidden="1" customHeight="1">
      <c r="A33" s="47">
        <v>52</v>
      </c>
      <c r="B33" s="48" t="s">
        <v>190</v>
      </c>
      <c r="C33" s="50" t="e">
        <f>SUM(#REF!)</f>
        <v>#REF!</v>
      </c>
      <c r="D33" s="53"/>
      <c r="E33" s="75"/>
      <c r="F33" s="76" t="e">
        <f t="shared" si="1"/>
        <v>#REF!</v>
      </c>
      <c r="G33" s="53" t="e">
        <f t="shared" si="2"/>
        <v>#REF!</v>
      </c>
      <c r="H33" s="75" t="e">
        <f>SUM(#REF!)</f>
        <v>#REF!</v>
      </c>
      <c r="I33" s="76" t="e">
        <f t="shared" si="0"/>
        <v>#REF!</v>
      </c>
      <c r="J33" s="53" t="e">
        <f t="shared" si="3"/>
        <v>#REF!</v>
      </c>
    </row>
    <row r="34" spans="1:15" ht="15.75" hidden="1" customHeight="1">
      <c r="A34" s="43"/>
      <c r="B34" s="43"/>
    </row>
    <row r="35" spans="1:15" ht="15.75" hidden="1" customHeight="1">
      <c r="A35" s="43"/>
      <c r="B35" s="43"/>
    </row>
    <row r="36" spans="1:15" s="74" customFormat="1" ht="29.25" hidden="1" customHeight="1">
      <c r="A36" s="73"/>
      <c r="B36" s="73" t="s">
        <v>84</v>
      </c>
      <c r="C36" s="50" t="e">
        <f>SUM(#REF!)</f>
        <v>#REF!</v>
      </c>
      <c r="D36" s="71" t="e">
        <f>C36/C17</f>
        <v>#REF!</v>
      </c>
      <c r="F36" s="16" t="e">
        <f>SUM(#REF!)</f>
        <v>#REF!</v>
      </c>
      <c r="G36" s="19" t="e">
        <f>F36/C36</f>
        <v>#REF!</v>
      </c>
      <c r="H36" s="20" t="e">
        <f>SUM(#REF!)</f>
        <v>#REF!</v>
      </c>
      <c r="I36" s="21" t="e">
        <f>H36/C36</f>
        <v>#REF!</v>
      </c>
      <c r="J36" s="20" t="e">
        <f>SUM(#REF!)</f>
        <v>#REF!</v>
      </c>
      <c r="K36" s="21" t="e">
        <f>J36/C36</f>
        <v>#REF!</v>
      </c>
      <c r="L36" s="22" t="e">
        <f>SUM(#REF!)</f>
        <v>#REF!</v>
      </c>
      <c r="M36" s="21" t="e">
        <f>L36/C36</f>
        <v>#REF!</v>
      </c>
      <c r="N36" s="77"/>
      <c r="O36" s="77"/>
    </row>
    <row r="37" spans="1:15" ht="15.75" customHeight="1">
      <c r="A37" s="43"/>
      <c r="B37" s="43"/>
    </row>
    <row r="38" spans="1:15" ht="15.75" customHeight="1">
      <c r="A38" s="43"/>
      <c r="B38" s="43"/>
    </row>
    <row r="39" spans="1:15" ht="15.75" customHeight="1">
      <c r="A39" s="43"/>
      <c r="B39" s="43"/>
    </row>
    <row r="40" spans="1:15" ht="15.75" customHeight="1">
      <c r="A40" s="43"/>
      <c r="B40" s="43"/>
    </row>
    <row r="41" spans="1:15" ht="15.75" customHeight="1">
      <c r="A41" s="43"/>
      <c r="B41" s="43"/>
    </row>
    <row r="42" spans="1:15" ht="15.75" customHeight="1">
      <c r="A42" s="43"/>
      <c r="B42" s="43"/>
    </row>
    <row r="43" spans="1:15" ht="15.75" customHeight="1">
      <c r="A43" s="43"/>
      <c r="B43" s="43"/>
    </row>
    <row r="44" spans="1:15" ht="15.75" customHeight="1">
      <c r="A44" s="43"/>
      <c r="B44" s="43"/>
    </row>
    <row r="45" spans="1:15" ht="15.75" customHeight="1">
      <c r="A45" s="43"/>
      <c r="B45" s="43"/>
    </row>
    <row r="46" spans="1:15" ht="15.75" customHeight="1">
      <c r="A46" s="43"/>
      <c r="B46" s="43"/>
    </row>
    <row r="47" spans="1:15" ht="15.75" customHeight="1">
      <c r="A47" s="43"/>
      <c r="B47" s="43"/>
    </row>
    <row r="48" spans="1:15" ht="15.75" customHeight="1">
      <c r="A48" s="43"/>
      <c r="B48" s="43"/>
    </row>
    <row r="49" spans="1:2" ht="15.75" customHeight="1">
      <c r="A49" s="43"/>
      <c r="B49" s="43"/>
    </row>
    <row r="50" spans="1:2" ht="15.75" customHeight="1">
      <c r="A50" s="43"/>
      <c r="B50" s="43"/>
    </row>
    <row r="51" spans="1:2" ht="15.75" customHeight="1">
      <c r="A51" s="43"/>
      <c r="B51" s="43"/>
    </row>
    <row r="52" spans="1:2" ht="15.75" customHeight="1">
      <c r="A52" s="43"/>
      <c r="B52" s="43"/>
    </row>
    <row r="53" spans="1:2" ht="15.75" customHeight="1">
      <c r="A53" s="43"/>
      <c r="B53" s="43"/>
    </row>
    <row r="54" spans="1:2" ht="15.75" customHeight="1">
      <c r="A54" s="43"/>
      <c r="B54" s="43"/>
    </row>
  </sheetData>
  <mergeCells count="13">
    <mergeCell ref="J4:K4"/>
    <mergeCell ref="L4:M4"/>
    <mergeCell ref="N4:O4"/>
    <mergeCell ref="A1:M1"/>
    <mergeCell ref="A2:O2"/>
    <mergeCell ref="A3:A5"/>
    <mergeCell ref="B3:B5"/>
    <mergeCell ref="C3:C5"/>
    <mergeCell ref="D3:O3"/>
    <mergeCell ref="D4:D5"/>
    <mergeCell ref="E4:E5"/>
    <mergeCell ref="F4:G4"/>
    <mergeCell ref="H4:I4"/>
  </mergeCells>
  <pageMargins left="0.70866141732283472" right="0.46875" top="0.74803149606299213" bottom="0.74803149606299213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D1964-BA83-4BAE-82E3-10460581C543}">
  <dimension ref="A1:K54"/>
  <sheetViews>
    <sheetView view="pageLayout" topLeftCell="A31" zoomScale="85" zoomScaleNormal="100" zoomScaleSheetLayoutView="100" zoomScalePageLayoutView="85" workbookViewId="0">
      <selection activeCell="E54" sqref="E54"/>
    </sheetView>
  </sheetViews>
  <sheetFormatPr defaultRowHeight="18.75"/>
  <cols>
    <col min="1" max="1" width="5.85546875" style="2" customWidth="1"/>
    <col min="2" max="2" width="36.5703125" style="2" customWidth="1"/>
    <col min="3" max="8" width="6.7109375" style="2" customWidth="1"/>
    <col min="9" max="9" width="10.7109375" style="2" customWidth="1"/>
    <col min="10" max="10" width="6.85546875" style="2" customWidth="1"/>
    <col min="11" max="11" width="11.5703125" style="2" customWidth="1"/>
    <col min="12" max="16384" width="9.140625" style="2"/>
  </cols>
  <sheetData>
    <row r="1" spans="1:11">
      <c r="A1" s="246" t="s">
        <v>397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>
      <c r="A2" s="247" t="s">
        <v>448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</row>
    <row r="3" spans="1:11" s="1" customFormat="1" ht="30.75" customHeight="1">
      <c r="A3" s="248" t="s">
        <v>0</v>
      </c>
      <c r="B3" s="248" t="s">
        <v>1</v>
      </c>
      <c r="C3" s="244">
        <v>2020</v>
      </c>
      <c r="D3" s="245"/>
      <c r="E3" s="244">
        <v>2021</v>
      </c>
      <c r="F3" s="245"/>
      <c r="G3" s="244">
        <v>2022</v>
      </c>
      <c r="H3" s="245"/>
      <c r="I3" s="244" t="s">
        <v>83</v>
      </c>
      <c r="J3" s="245"/>
      <c r="K3" s="250" t="s">
        <v>440</v>
      </c>
    </row>
    <row r="4" spans="1:11" s="1" customFormat="1" ht="14.25" customHeight="1">
      <c r="A4" s="249"/>
      <c r="B4" s="249"/>
      <c r="C4" s="198" t="s">
        <v>2</v>
      </c>
      <c r="D4" s="198" t="s">
        <v>3</v>
      </c>
      <c r="E4" s="198" t="s">
        <v>2</v>
      </c>
      <c r="F4" s="198" t="s">
        <v>3</v>
      </c>
      <c r="G4" s="198" t="s">
        <v>2</v>
      </c>
      <c r="H4" s="198" t="s">
        <v>3</v>
      </c>
      <c r="I4" s="198" t="s">
        <v>2</v>
      </c>
      <c r="J4" s="198" t="s">
        <v>3</v>
      </c>
      <c r="K4" s="251"/>
    </row>
    <row r="5" spans="1:11" ht="18.75" customHeight="1">
      <c r="A5" s="3">
        <v>1</v>
      </c>
      <c r="B5" s="4" t="s">
        <v>89</v>
      </c>
      <c r="C5" s="5">
        <v>6.7844311377245505</v>
      </c>
      <c r="D5" s="6">
        <f t="shared" ref="D5:D47" si="0">RANK(C5,$C$5:$C$53)</f>
        <v>1</v>
      </c>
      <c r="E5" s="5">
        <v>6.720052083333333</v>
      </c>
      <c r="F5" s="6">
        <f t="shared" ref="F5:F48" si="1">RANK(E5,$E$5:$E$53)</f>
        <v>1</v>
      </c>
      <c r="G5" s="146">
        <v>8.36</v>
      </c>
      <c r="H5" s="6">
        <f t="shared" ref="H5:H49" si="2">RANK(G5,$G$5:$G$53)</f>
        <v>1</v>
      </c>
      <c r="I5" s="222">
        <v>7.9161931818181817</v>
      </c>
      <c r="J5" s="6">
        <f>RANK(I5,$I$5:$I$53)</f>
        <v>1</v>
      </c>
      <c r="K5" s="6">
        <f>H5-J5</f>
        <v>0</v>
      </c>
    </row>
    <row r="6" spans="1:11" ht="18.75" customHeight="1">
      <c r="A6" s="3">
        <v>2</v>
      </c>
      <c r="B6" s="4" t="s">
        <v>92</v>
      </c>
      <c r="C6" s="5">
        <v>5.384615384615385</v>
      </c>
      <c r="D6" s="6">
        <f t="shared" si="0"/>
        <v>13</v>
      </c>
      <c r="E6" s="5">
        <v>4.7901960784313724</v>
      </c>
      <c r="F6" s="6">
        <f t="shared" si="1"/>
        <v>24</v>
      </c>
      <c r="G6" s="146">
        <v>7.42</v>
      </c>
      <c r="H6" s="6">
        <f t="shared" si="2"/>
        <v>6</v>
      </c>
      <c r="I6" s="222">
        <v>5.5080971659919031</v>
      </c>
      <c r="J6" s="6">
        <f t="shared" ref="J6:J52" si="3">RANK(I6,$I$5:$I$53)</f>
        <v>23</v>
      </c>
      <c r="K6" s="6">
        <f t="shared" ref="K6:K53" si="4">H6-J6</f>
        <v>-17</v>
      </c>
    </row>
    <row r="7" spans="1:11" ht="18.75" customHeight="1">
      <c r="A7" s="3">
        <v>3</v>
      </c>
      <c r="B7" s="4" t="s">
        <v>90</v>
      </c>
      <c r="C7" s="5">
        <v>5.6860986547085206</v>
      </c>
      <c r="D7" s="6">
        <f t="shared" si="0"/>
        <v>5</v>
      </c>
      <c r="E7" s="5">
        <v>5.5492227979274613</v>
      </c>
      <c r="F7" s="6">
        <f t="shared" si="1"/>
        <v>5</v>
      </c>
      <c r="G7" s="146">
        <v>7.09</v>
      </c>
      <c r="H7" s="6">
        <f t="shared" si="2"/>
        <v>13</v>
      </c>
      <c r="I7" s="5">
        <v>6.4605263157894735</v>
      </c>
      <c r="J7" s="6">
        <f t="shared" si="3"/>
        <v>7</v>
      </c>
      <c r="K7" s="6">
        <f t="shared" si="4"/>
        <v>6</v>
      </c>
    </row>
    <row r="8" spans="1:11" ht="18.75" customHeight="1">
      <c r="A8" s="3">
        <v>4</v>
      </c>
      <c r="B8" s="4" t="s">
        <v>96</v>
      </c>
      <c r="C8" s="5">
        <v>4.918439716312057</v>
      </c>
      <c r="D8" s="6">
        <f t="shared" si="0"/>
        <v>24</v>
      </c>
      <c r="E8" s="5">
        <v>5.1620209059233453</v>
      </c>
      <c r="F8" s="6">
        <f t="shared" si="1"/>
        <v>15</v>
      </c>
      <c r="G8" s="146">
        <v>7.17</v>
      </c>
      <c r="H8" s="6">
        <f t="shared" si="2"/>
        <v>10</v>
      </c>
      <c r="I8" s="222">
        <v>6.34963768115942</v>
      </c>
      <c r="J8" s="6">
        <f t="shared" si="3"/>
        <v>10</v>
      </c>
      <c r="K8" s="6">
        <f t="shared" si="4"/>
        <v>0</v>
      </c>
    </row>
    <row r="9" spans="1:11" ht="18.75" customHeight="1">
      <c r="A9" s="3">
        <v>5</v>
      </c>
      <c r="B9" s="4" t="s">
        <v>93</v>
      </c>
      <c r="C9" s="5">
        <v>5.6155589123867067</v>
      </c>
      <c r="D9" s="6">
        <f t="shared" si="0"/>
        <v>6</v>
      </c>
      <c r="E9" s="5">
        <v>5.4384858044164037</v>
      </c>
      <c r="F9" s="6">
        <f t="shared" si="1"/>
        <v>8</v>
      </c>
      <c r="G9" s="146">
        <v>7</v>
      </c>
      <c r="H9" s="6">
        <f t="shared" si="2"/>
        <v>17</v>
      </c>
      <c r="I9" s="222">
        <v>6.4694244604316546</v>
      </c>
      <c r="J9" s="6">
        <f t="shared" si="3"/>
        <v>6</v>
      </c>
      <c r="K9" s="6">
        <f t="shared" si="4"/>
        <v>11</v>
      </c>
    </row>
    <row r="10" spans="1:11" ht="18.75" customHeight="1">
      <c r="A10" s="3">
        <v>6</v>
      </c>
      <c r="B10" s="4" t="s">
        <v>95</v>
      </c>
      <c r="C10" s="5">
        <v>5.4776785714285712</v>
      </c>
      <c r="D10" s="6">
        <f t="shared" si="0"/>
        <v>10</v>
      </c>
      <c r="E10" s="5">
        <v>5.0701219512195124</v>
      </c>
      <c r="F10" s="6">
        <f t="shared" si="1"/>
        <v>16</v>
      </c>
      <c r="G10" s="146">
        <v>6.56</v>
      </c>
      <c r="H10" s="6">
        <f t="shared" si="2"/>
        <v>27</v>
      </c>
      <c r="I10" s="222">
        <v>6.2484520123839014</v>
      </c>
      <c r="J10" s="6">
        <f t="shared" si="3"/>
        <v>12</v>
      </c>
      <c r="K10" s="6">
        <f t="shared" si="4"/>
        <v>15</v>
      </c>
    </row>
    <row r="11" spans="1:11" ht="18.75" customHeight="1">
      <c r="A11" s="3">
        <v>7</v>
      </c>
      <c r="B11" s="4" t="s">
        <v>105</v>
      </c>
      <c r="C11" s="5">
        <v>5.462284482758621</v>
      </c>
      <c r="D11" s="6">
        <f t="shared" si="0"/>
        <v>11</v>
      </c>
      <c r="E11" s="5">
        <v>4.7973568281938324</v>
      </c>
      <c r="F11" s="6">
        <f t="shared" si="1"/>
        <v>23</v>
      </c>
      <c r="G11" s="146">
        <v>6.94</v>
      </c>
      <c r="H11" s="6">
        <f t="shared" si="2"/>
        <v>19</v>
      </c>
      <c r="I11" s="222">
        <v>5.9265463917525771</v>
      </c>
      <c r="J11" s="6">
        <f t="shared" si="3"/>
        <v>15</v>
      </c>
      <c r="K11" s="6">
        <f t="shared" si="4"/>
        <v>4</v>
      </c>
    </row>
    <row r="12" spans="1:11" ht="18.75" customHeight="1">
      <c r="A12" s="3">
        <v>8</v>
      </c>
      <c r="B12" s="4" t="s">
        <v>29</v>
      </c>
      <c r="C12" s="5">
        <v>5.510450160771704</v>
      </c>
      <c r="D12" s="6">
        <f t="shared" si="0"/>
        <v>9</v>
      </c>
      <c r="E12" s="5">
        <v>5.3416988416988413</v>
      </c>
      <c r="F12" s="6">
        <f t="shared" si="1"/>
        <v>12</v>
      </c>
      <c r="G12" s="146">
        <v>7.09</v>
      </c>
      <c r="H12" s="6">
        <f t="shared" si="2"/>
        <v>13</v>
      </c>
      <c r="I12" s="222">
        <v>5.9831932773109244</v>
      </c>
      <c r="J12" s="6">
        <f t="shared" si="3"/>
        <v>14</v>
      </c>
      <c r="K12" s="6">
        <f t="shared" si="4"/>
        <v>-1</v>
      </c>
    </row>
    <row r="13" spans="1:11" ht="18.75" customHeight="1">
      <c r="A13" s="3">
        <v>9</v>
      </c>
      <c r="B13" s="4" t="s">
        <v>20</v>
      </c>
      <c r="C13" s="5">
        <v>4.9940476190476186</v>
      </c>
      <c r="D13" s="6">
        <f t="shared" si="0"/>
        <v>23</v>
      </c>
      <c r="E13" s="5">
        <v>4.9543478260869565</v>
      </c>
      <c r="F13" s="6">
        <f t="shared" si="1"/>
        <v>20</v>
      </c>
      <c r="G13" s="146">
        <v>6.62</v>
      </c>
      <c r="H13" s="6">
        <f t="shared" si="2"/>
        <v>26</v>
      </c>
      <c r="I13" s="222">
        <v>5.8803827751196174</v>
      </c>
      <c r="J13" s="6">
        <f t="shared" si="3"/>
        <v>16</v>
      </c>
      <c r="K13" s="6">
        <f t="shared" si="4"/>
        <v>10</v>
      </c>
    </row>
    <row r="14" spans="1:11" ht="18.75" customHeight="1">
      <c r="A14" s="3">
        <v>10</v>
      </c>
      <c r="B14" s="4" t="s">
        <v>94</v>
      </c>
      <c r="C14" s="5">
        <v>5.4600903614457827</v>
      </c>
      <c r="D14" s="6">
        <f t="shared" si="0"/>
        <v>12</v>
      </c>
      <c r="E14" s="5">
        <v>6.003703703703704</v>
      </c>
      <c r="F14" s="6">
        <f t="shared" si="1"/>
        <v>3</v>
      </c>
      <c r="G14" s="146">
        <v>7.49</v>
      </c>
      <c r="H14" s="6">
        <f t="shared" si="2"/>
        <v>4</v>
      </c>
      <c r="I14" s="222">
        <v>6.65</v>
      </c>
      <c r="J14" s="6">
        <f t="shared" si="3"/>
        <v>3</v>
      </c>
      <c r="K14" s="6">
        <f t="shared" si="4"/>
        <v>1</v>
      </c>
    </row>
    <row r="15" spans="1:11" ht="18.75" customHeight="1">
      <c r="A15" s="3">
        <v>11</v>
      </c>
      <c r="B15" s="4" t="s">
        <v>102</v>
      </c>
      <c r="C15" s="5">
        <v>5.2377850162866446</v>
      </c>
      <c r="D15" s="6">
        <f t="shared" si="0"/>
        <v>18</v>
      </c>
      <c r="E15" s="5">
        <v>5.5179324894514767</v>
      </c>
      <c r="F15" s="6">
        <f t="shared" si="1"/>
        <v>7</v>
      </c>
      <c r="G15" s="146">
        <v>6.72</v>
      </c>
      <c r="H15" s="6">
        <f t="shared" si="2"/>
        <v>23</v>
      </c>
      <c r="I15" s="222">
        <v>5.7391666666666667</v>
      </c>
      <c r="J15" s="6">
        <f t="shared" si="3"/>
        <v>22</v>
      </c>
      <c r="K15" s="6">
        <f t="shared" si="4"/>
        <v>1</v>
      </c>
    </row>
    <row r="16" spans="1:11" ht="18.75" customHeight="1">
      <c r="A16" s="3">
        <v>12</v>
      </c>
      <c r="B16" s="4" t="s">
        <v>108</v>
      </c>
      <c r="C16" s="5">
        <v>5.18359375</v>
      </c>
      <c r="D16" s="6">
        <f t="shared" si="0"/>
        <v>20</v>
      </c>
      <c r="E16" s="5">
        <v>4.8617886178861784</v>
      </c>
      <c r="F16" s="6">
        <f t="shared" si="1"/>
        <v>22</v>
      </c>
      <c r="G16" s="146">
        <v>7.15</v>
      </c>
      <c r="H16" s="6">
        <f t="shared" si="2"/>
        <v>11</v>
      </c>
      <c r="I16" s="222">
        <v>5.0666666666666664</v>
      </c>
      <c r="J16" s="6">
        <f t="shared" si="3"/>
        <v>30</v>
      </c>
      <c r="K16" s="6">
        <f t="shared" si="4"/>
        <v>-19</v>
      </c>
    </row>
    <row r="17" spans="1:11" ht="18.75" customHeight="1">
      <c r="A17" s="3">
        <v>13</v>
      </c>
      <c r="B17" s="4" t="s">
        <v>91</v>
      </c>
      <c r="C17" s="5">
        <v>5.8855263157894733</v>
      </c>
      <c r="D17" s="6">
        <f t="shared" si="0"/>
        <v>3</v>
      </c>
      <c r="E17" s="5">
        <v>5.4157608695652177</v>
      </c>
      <c r="F17" s="6">
        <f t="shared" si="1"/>
        <v>10</v>
      </c>
      <c r="G17" s="146">
        <v>7.13</v>
      </c>
      <c r="H17" s="6">
        <f t="shared" si="2"/>
        <v>12</v>
      </c>
      <c r="I17" s="222">
        <v>6.6911764705882355</v>
      </c>
      <c r="J17" s="6">
        <f t="shared" si="3"/>
        <v>2</v>
      </c>
      <c r="K17" s="6">
        <f t="shared" si="4"/>
        <v>10</v>
      </c>
    </row>
    <row r="18" spans="1:11" ht="18.75" customHeight="1">
      <c r="A18" s="3">
        <v>14</v>
      </c>
      <c r="B18" s="4" t="s">
        <v>97</v>
      </c>
      <c r="C18" s="5">
        <v>5.3708206686930096</v>
      </c>
      <c r="D18" s="6">
        <f t="shared" si="0"/>
        <v>14</v>
      </c>
      <c r="E18" s="5">
        <v>5.5269337016574589</v>
      </c>
      <c r="F18" s="6">
        <f t="shared" si="1"/>
        <v>6</v>
      </c>
      <c r="G18" s="146">
        <v>7.05</v>
      </c>
      <c r="H18" s="6">
        <f t="shared" si="2"/>
        <v>15</v>
      </c>
      <c r="I18" s="222">
        <v>5.863344051446945</v>
      </c>
      <c r="J18" s="6">
        <f t="shared" si="3"/>
        <v>18</v>
      </c>
      <c r="K18" s="6">
        <f t="shared" si="4"/>
        <v>-3</v>
      </c>
    </row>
    <row r="19" spans="1:11" ht="18.75" customHeight="1">
      <c r="A19" s="3">
        <v>15</v>
      </c>
      <c r="B19" s="4" t="s">
        <v>100</v>
      </c>
      <c r="C19" s="5">
        <v>5.3415032679738559</v>
      </c>
      <c r="D19" s="6">
        <f t="shared" si="0"/>
        <v>15</v>
      </c>
      <c r="E19" s="5">
        <v>5.0393356643356642</v>
      </c>
      <c r="F19" s="6">
        <f t="shared" si="1"/>
        <v>19</v>
      </c>
      <c r="G19" s="146">
        <v>6.89</v>
      </c>
      <c r="H19" s="6">
        <f t="shared" si="2"/>
        <v>20</v>
      </c>
      <c r="I19" s="222">
        <v>5.8048780487804876</v>
      </c>
      <c r="J19" s="6">
        <f t="shared" si="3"/>
        <v>19</v>
      </c>
      <c r="K19" s="6">
        <f t="shared" si="4"/>
        <v>1</v>
      </c>
    </row>
    <row r="20" spans="1:11" ht="18.75" customHeight="1">
      <c r="A20" s="3">
        <v>16</v>
      </c>
      <c r="B20" s="4" t="s">
        <v>99</v>
      </c>
      <c r="C20" s="5">
        <v>5.2456011730205274</v>
      </c>
      <c r="D20" s="6">
        <f t="shared" si="0"/>
        <v>17</v>
      </c>
      <c r="E20" s="5">
        <v>4.6955922865013777</v>
      </c>
      <c r="F20" s="6">
        <f t="shared" si="1"/>
        <v>26</v>
      </c>
      <c r="G20" s="146">
        <v>6.85</v>
      </c>
      <c r="H20" s="6">
        <f t="shared" si="2"/>
        <v>21</v>
      </c>
      <c r="I20" s="222">
        <v>6.3589527027027026</v>
      </c>
      <c r="J20" s="6">
        <f t="shared" si="3"/>
        <v>9</v>
      </c>
      <c r="K20" s="6">
        <f t="shared" si="4"/>
        <v>12</v>
      </c>
    </row>
    <row r="21" spans="1:11" ht="18.75" customHeight="1">
      <c r="A21" s="3">
        <v>17</v>
      </c>
      <c r="B21" s="4" t="s">
        <v>55</v>
      </c>
      <c r="C21" s="5">
        <v>5.2931034482758621</v>
      </c>
      <c r="D21" s="6">
        <f t="shared" si="0"/>
        <v>16</v>
      </c>
      <c r="E21" s="5">
        <v>4.5862068965517242</v>
      </c>
      <c r="F21" s="6">
        <f t="shared" si="1"/>
        <v>29</v>
      </c>
      <c r="G21" s="146">
        <v>7.03</v>
      </c>
      <c r="H21" s="6">
        <f t="shared" si="2"/>
        <v>16</v>
      </c>
      <c r="I21" s="222">
        <v>5.2278846153846157</v>
      </c>
      <c r="J21" s="6">
        <f t="shared" si="3"/>
        <v>25</v>
      </c>
      <c r="K21" s="6">
        <f t="shared" si="4"/>
        <v>-9</v>
      </c>
    </row>
    <row r="22" spans="1:11" ht="18.75" customHeight="1">
      <c r="A22" s="3">
        <v>18</v>
      </c>
      <c r="B22" s="4" t="s">
        <v>98</v>
      </c>
      <c r="C22" s="5">
        <v>5.5297619047619051</v>
      </c>
      <c r="D22" s="6">
        <f t="shared" si="0"/>
        <v>8</v>
      </c>
      <c r="E22" s="5">
        <v>5.0618081180811805</v>
      </c>
      <c r="F22" s="6">
        <f t="shared" si="1"/>
        <v>17</v>
      </c>
      <c r="G22" s="146">
        <v>7.25</v>
      </c>
      <c r="H22" s="6">
        <f t="shared" si="2"/>
        <v>8</v>
      </c>
      <c r="I22" s="222">
        <v>6.4564315352697097</v>
      </c>
      <c r="J22" s="6">
        <f t="shared" si="3"/>
        <v>8</v>
      </c>
      <c r="K22" s="6">
        <f t="shared" si="4"/>
        <v>0</v>
      </c>
    </row>
    <row r="23" spans="1:11" ht="18.75" customHeight="1">
      <c r="A23" s="3">
        <v>19</v>
      </c>
      <c r="B23" s="4" t="s">
        <v>104</v>
      </c>
      <c r="C23" s="5">
        <v>5.2213896457765667</v>
      </c>
      <c r="D23" s="6">
        <f t="shared" si="0"/>
        <v>19</v>
      </c>
      <c r="E23" s="5">
        <v>5.4</v>
      </c>
      <c r="F23" s="6">
        <f t="shared" si="1"/>
        <v>11</v>
      </c>
      <c r="G23" s="146">
        <v>7.55</v>
      </c>
      <c r="H23" s="6">
        <f t="shared" si="2"/>
        <v>3</v>
      </c>
      <c r="I23" s="222">
        <v>6.6093314763231197</v>
      </c>
      <c r="J23" s="6">
        <f t="shared" si="3"/>
        <v>4</v>
      </c>
      <c r="K23" s="6">
        <f t="shared" si="4"/>
        <v>-1</v>
      </c>
    </row>
    <row r="24" spans="1:11" ht="18.75" customHeight="1">
      <c r="A24" s="3">
        <v>20</v>
      </c>
      <c r="B24" s="4" t="s">
        <v>121</v>
      </c>
      <c r="C24" s="5">
        <v>4.639344262295082</v>
      </c>
      <c r="D24" s="6">
        <f t="shared" si="0"/>
        <v>28</v>
      </c>
      <c r="E24" s="5">
        <v>4.0978260869565215</v>
      </c>
      <c r="F24" s="6">
        <f t="shared" si="1"/>
        <v>38</v>
      </c>
      <c r="G24" s="146">
        <v>5.0999999999999996</v>
      </c>
      <c r="H24" s="6">
        <f t="shared" si="2"/>
        <v>46</v>
      </c>
      <c r="I24" s="222">
        <v>4.549145299145299</v>
      </c>
      <c r="J24" s="6">
        <f t="shared" si="3"/>
        <v>36</v>
      </c>
      <c r="K24" s="6">
        <f t="shared" si="4"/>
        <v>10</v>
      </c>
    </row>
    <row r="25" spans="1:11" ht="18.75" customHeight="1">
      <c r="A25" s="3">
        <v>21</v>
      </c>
      <c r="B25" s="4" t="s">
        <v>109</v>
      </c>
      <c r="C25" s="5">
        <v>5.0127737226277373</v>
      </c>
      <c r="D25" s="6">
        <f t="shared" si="0"/>
        <v>22</v>
      </c>
      <c r="E25" s="5">
        <v>4.6970509383378012</v>
      </c>
      <c r="F25" s="6">
        <f t="shared" si="1"/>
        <v>25</v>
      </c>
      <c r="G25" s="146">
        <v>7.22</v>
      </c>
      <c r="H25" s="6">
        <f t="shared" si="2"/>
        <v>9</v>
      </c>
      <c r="I25" s="222">
        <v>5.1723300970873787</v>
      </c>
      <c r="J25" s="6">
        <f t="shared" si="3"/>
        <v>28</v>
      </c>
      <c r="K25" s="6">
        <f t="shared" si="4"/>
        <v>-19</v>
      </c>
    </row>
    <row r="26" spans="1:11" ht="18.75" customHeight="1">
      <c r="A26" s="3">
        <v>22</v>
      </c>
      <c r="B26" s="4" t="s">
        <v>60</v>
      </c>
      <c r="C26" s="5">
        <v>4.8258293838862558</v>
      </c>
      <c r="D26" s="6">
        <f t="shared" si="0"/>
        <v>26</v>
      </c>
      <c r="E26" s="5">
        <v>4.8909090909090907</v>
      </c>
      <c r="F26" s="6">
        <f t="shared" si="1"/>
        <v>21</v>
      </c>
      <c r="G26" s="146">
        <v>6.38</v>
      </c>
      <c r="H26" s="6">
        <f t="shared" si="2"/>
        <v>30</v>
      </c>
      <c r="I26" s="222">
        <v>4.4541366906474824</v>
      </c>
      <c r="J26" s="6">
        <f t="shared" si="3"/>
        <v>37</v>
      </c>
      <c r="K26" s="6">
        <f t="shared" si="4"/>
        <v>-7</v>
      </c>
    </row>
    <row r="27" spans="1:11" ht="18.75" customHeight="1">
      <c r="A27" s="3">
        <v>23</v>
      </c>
      <c r="B27" s="4" t="s">
        <v>112</v>
      </c>
      <c r="C27" s="5">
        <v>4.1728395061728394</v>
      </c>
      <c r="D27" s="6">
        <f t="shared" si="0"/>
        <v>40</v>
      </c>
      <c r="E27" s="5">
        <v>4.3200757575757578</v>
      </c>
      <c r="F27" s="6">
        <f t="shared" si="1"/>
        <v>32</v>
      </c>
      <c r="G27" s="146">
        <v>5.73</v>
      </c>
      <c r="H27" s="6">
        <f t="shared" si="2"/>
        <v>39</v>
      </c>
      <c r="I27" s="222">
        <v>5.1305970149253728</v>
      </c>
      <c r="J27" s="6">
        <f t="shared" si="3"/>
        <v>29</v>
      </c>
      <c r="K27" s="6">
        <f t="shared" si="4"/>
        <v>10</v>
      </c>
    </row>
    <row r="28" spans="1:11" ht="18.75" customHeight="1">
      <c r="A28" s="3">
        <v>24</v>
      </c>
      <c r="B28" s="4" t="s">
        <v>117</v>
      </c>
      <c r="C28" s="5">
        <v>4.0592105263157894</v>
      </c>
      <c r="D28" s="6">
        <f t="shared" si="0"/>
        <v>43</v>
      </c>
      <c r="E28" s="5">
        <v>3.5303030303030303</v>
      </c>
      <c r="F28" s="6">
        <f t="shared" si="1"/>
        <v>45</v>
      </c>
      <c r="G28" s="146">
        <v>6.09</v>
      </c>
      <c r="H28" s="6">
        <f t="shared" si="2"/>
        <v>35</v>
      </c>
      <c r="I28" s="222">
        <v>6.5206185567010309</v>
      </c>
      <c r="J28" s="6">
        <f t="shared" si="3"/>
        <v>5</v>
      </c>
      <c r="K28" s="6">
        <f t="shared" si="4"/>
        <v>30</v>
      </c>
    </row>
    <row r="29" spans="1:11" ht="18.75" customHeight="1">
      <c r="A29" s="3">
        <v>25</v>
      </c>
      <c r="B29" s="4" t="s">
        <v>116</v>
      </c>
      <c r="C29" s="5">
        <v>4.3727134146341466</v>
      </c>
      <c r="D29" s="6">
        <f t="shared" si="0"/>
        <v>34</v>
      </c>
      <c r="E29" s="5">
        <v>4.4399779735682818</v>
      </c>
      <c r="F29" s="6">
        <f t="shared" si="1"/>
        <v>31</v>
      </c>
      <c r="G29" s="146">
        <v>6.5</v>
      </c>
      <c r="H29" s="6">
        <f t="shared" si="2"/>
        <v>28</v>
      </c>
      <c r="I29" s="222">
        <v>4.9938752783964366</v>
      </c>
      <c r="J29" s="6">
        <f t="shared" si="3"/>
        <v>31</v>
      </c>
      <c r="K29" s="6">
        <f t="shared" si="4"/>
        <v>-3</v>
      </c>
    </row>
    <row r="30" spans="1:11" ht="18.75" customHeight="1">
      <c r="A30" s="3">
        <v>26</v>
      </c>
      <c r="B30" s="4" t="s">
        <v>21</v>
      </c>
      <c r="C30" s="5">
        <v>4.2531249999999998</v>
      </c>
      <c r="D30" s="6">
        <f t="shared" si="0"/>
        <v>37</v>
      </c>
      <c r="E30" s="5">
        <v>4.0508474576271185</v>
      </c>
      <c r="F30" s="6">
        <f t="shared" si="1"/>
        <v>39</v>
      </c>
      <c r="G30" s="146">
        <v>6.17</v>
      </c>
      <c r="H30" s="6">
        <f t="shared" si="2"/>
        <v>34</v>
      </c>
      <c r="I30" s="222">
        <v>4.3607142857142858</v>
      </c>
      <c r="J30" s="6">
        <f t="shared" si="3"/>
        <v>38</v>
      </c>
      <c r="K30" s="6">
        <f t="shared" si="4"/>
        <v>-4</v>
      </c>
    </row>
    <row r="31" spans="1:11" ht="18.75" customHeight="1">
      <c r="A31" s="3">
        <v>27</v>
      </c>
      <c r="B31" s="4" t="s">
        <v>103</v>
      </c>
      <c r="C31" s="5">
        <v>4.647977941176471</v>
      </c>
      <c r="D31" s="6">
        <f t="shared" si="0"/>
        <v>27</v>
      </c>
      <c r="E31" s="5">
        <v>4.5867346938775508</v>
      </c>
      <c r="F31" s="6">
        <f t="shared" si="1"/>
        <v>28</v>
      </c>
      <c r="G31" s="146">
        <v>6.32</v>
      </c>
      <c r="H31" s="6">
        <f t="shared" si="2"/>
        <v>32</v>
      </c>
      <c r="I31" s="222">
        <v>5.7801339285714288</v>
      </c>
      <c r="J31" s="6">
        <f t="shared" si="3"/>
        <v>20</v>
      </c>
      <c r="K31" s="6">
        <f t="shared" si="4"/>
        <v>12</v>
      </c>
    </row>
    <row r="32" spans="1:11" ht="18.75" customHeight="1">
      <c r="A32" s="3">
        <v>28</v>
      </c>
      <c r="B32" s="4" t="s">
        <v>106</v>
      </c>
      <c r="C32" s="5">
        <v>4.8752475247524751</v>
      </c>
      <c r="D32" s="6">
        <f t="shared" si="0"/>
        <v>25</v>
      </c>
      <c r="E32" s="5">
        <v>5.1891025641025639</v>
      </c>
      <c r="F32" s="6">
        <f t="shared" si="1"/>
        <v>14</v>
      </c>
      <c r="G32" s="146">
        <v>6.98</v>
      </c>
      <c r="H32" s="6">
        <f t="shared" si="2"/>
        <v>18</v>
      </c>
      <c r="I32" s="222">
        <v>5.7792792792792795</v>
      </c>
      <c r="J32" s="6">
        <f t="shared" si="3"/>
        <v>21</v>
      </c>
      <c r="K32" s="6">
        <f t="shared" si="4"/>
        <v>-3</v>
      </c>
    </row>
    <row r="33" spans="1:11" ht="18.75" customHeight="1">
      <c r="A33" s="3">
        <v>29</v>
      </c>
      <c r="B33" s="4" t="s">
        <v>107</v>
      </c>
      <c r="C33" s="5">
        <v>5.6078124999999996</v>
      </c>
      <c r="D33" s="6">
        <f t="shared" si="0"/>
        <v>7</v>
      </c>
      <c r="E33" s="5">
        <v>5.8562176165803113</v>
      </c>
      <c r="F33" s="6">
        <f t="shared" si="1"/>
        <v>4</v>
      </c>
      <c r="G33" s="146">
        <v>7.49</v>
      </c>
      <c r="H33" s="6">
        <f t="shared" si="2"/>
        <v>4</v>
      </c>
      <c r="I33" s="222">
        <v>5.8737864077669899</v>
      </c>
      <c r="J33" s="6">
        <f t="shared" si="3"/>
        <v>17</v>
      </c>
      <c r="K33" s="6">
        <f t="shared" si="4"/>
        <v>-13</v>
      </c>
    </row>
    <row r="34" spans="1:11" ht="18.75" customHeight="1">
      <c r="A34" s="3">
        <v>30</v>
      </c>
      <c r="B34" s="4" t="s">
        <v>101</v>
      </c>
      <c r="C34" s="5">
        <v>5.0990437158469941</v>
      </c>
      <c r="D34" s="6">
        <f t="shared" si="0"/>
        <v>21</v>
      </c>
      <c r="E34" s="5">
        <v>5.0423588039867111</v>
      </c>
      <c r="F34" s="6">
        <f t="shared" si="1"/>
        <v>18</v>
      </c>
      <c r="G34" s="146">
        <v>7.34</v>
      </c>
      <c r="H34" s="6">
        <f t="shared" si="2"/>
        <v>7</v>
      </c>
      <c r="I34" s="222">
        <v>6.1291899441340778</v>
      </c>
      <c r="J34" s="6">
        <f t="shared" si="3"/>
        <v>13</v>
      </c>
      <c r="K34" s="6">
        <f t="shared" si="4"/>
        <v>-6</v>
      </c>
    </row>
    <row r="35" spans="1:11" ht="18.75" customHeight="1">
      <c r="A35" s="3">
        <v>31</v>
      </c>
      <c r="B35" s="4" t="s">
        <v>113</v>
      </c>
      <c r="C35" s="5">
        <v>4.397260273972603</v>
      </c>
      <c r="D35" s="6">
        <f t="shared" si="0"/>
        <v>32</v>
      </c>
      <c r="E35" s="5">
        <v>4.1920731707317076</v>
      </c>
      <c r="F35" s="6">
        <f t="shared" si="1"/>
        <v>34</v>
      </c>
      <c r="G35" s="146">
        <v>6.34</v>
      </c>
      <c r="H35" s="6">
        <f t="shared" si="2"/>
        <v>31</v>
      </c>
      <c r="I35" s="222">
        <v>4.3371559633027523</v>
      </c>
      <c r="J35" s="6">
        <f t="shared" si="3"/>
        <v>39</v>
      </c>
      <c r="K35" s="6">
        <f t="shared" si="4"/>
        <v>-8</v>
      </c>
    </row>
    <row r="36" spans="1:11" ht="18.75" customHeight="1">
      <c r="A36" s="3">
        <v>32</v>
      </c>
      <c r="B36" s="4" t="s">
        <v>119</v>
      </c>
      <c r="C36" s="5">
        <v>4.0942028985507246</v>
      </c>
      <c r="D36" s="6">
        <f t="shared" si="0"/>
        <v>41</v>
      </c>
      <c r="E36" s="5">
        <v>3.743961352657005</v>
      </c>
      <c r="F36" s="6">
        <f t="shared" si="1"/>
        <v>42</v>
      </c>
      <c r="G36" s="146">
        <v>5.72</v>
      </c>
      <c r="H36" s="6">
        <f t="shared" si="2"/>
        <v>40</v>
      </c>
      <c r="I36" s="222">
        <v>3.5608974358974357</v>
      </c>
      <c r="J36" s="6">
        <f t="shared" si="3"/>
        <v>47</v>
      </c>
      <c r="K36" s="6">
        <f t="shared" si="4"/>
        <v>-7</v>
      </c>
    </row>
    <row r="37" spans="1:11" ht="18.75" customHeight="1">
      <c r="A37" s="3">
        <v>33</v>
      </c>
      <c r="B37" s="4" t="s">
        <v>120</v>
      </c>
      <c r="C37" s="5">
        <v>4.4661214953271031</v>
      </c>
      <c r="D37" s="6">
        <f t="shared" si="0"/>
        <v>31</v>
      </c>
      <c r="E37" s="5">
        <v>4.0278637770897836</v>
      </c>
      <c r="F37" s="6">
        <f t="shared" si="1"/>
        <v>40</v>
      </c>
      <c r="G37" s="146">
        <v>5.75</v>
      </c>
      <c r="H37" s="6">
        <f t="shared" si="2"/>
        <v>38</v>
      </c>
      <c r="I37" s="222">
        <v>4.3237327188940089</v>
      </c>
      <c r="J37" s="6">
        <f t="shared" si="3"/>
        <v>41</v>
      </c>
      <c r="K37" s="6">
        <f t="shared" si="4"/>
        <v>-3</v>
      </c>
    </row>
    <row r="38" spans="1:11" ht="18.75" customHeight="1">
      <c r="A38" s="3">
        <v>34</v>
      </c>
      <c r="B38" s="4" t="s">
        <v>114</v>
      </c>
      <c r="C38" s="5">
        <v>4.471774193548387</v>
      </c>
      <c r="D38" s="6">
        <f t="shared" si="0"/>
        <v>30</v>
      </c>
      <c r="E38" s="5">
        <v>4.1502590673575126</v>
      </c>
      <c r="F38" s="6">
        <f t="shared" si="1"/>
        <v>35</v>
      </c>
      <c r="G38" s="146">
        <v>5.48</v>
      </c>
      <c r="H38" s="6">
        <f t="shared" si="2"/>
        <v>44</v>
      </c>
      <c r="I38" s="222">
        <v>4.0237430167597763</v>
      </c>
      <c r="J38" s="6">
        <f t="shared" si="3"/>
        <v>44</v>
      </c>
      <c r="K38" s="6">
        <f t="shared" si="4"/>
        <v>0</v>
      </c>
    </row>
    <row r="39" spans="1:11" ht="18.75" customHeight="1">
      <c r="A39" s="3">
        <v>35</v>
      </c>
      <c r="B39" s="4" t="s">
        <v>111</v>
      </c>
      <c r="C39" s="5">
        <v>5.7939068100358426</v>
      </c>
      <c r="D39" s="6">
        <f t="shared" si="0"/>
        <v>4</v>
      </c>
      <c r="E39" s="5">
        <v>5.3059815950920246</v>
      </c>
      <c r="F39" s="6">
        <f t="shared" si="1"/>
        <v>13</v>
      </c>
      <c r="G39" s="146">
        <v>6.78</v>
      </c>
      <c r="H39" s="6">
        <f t="shared" si="2"/>
        <v>22</v>
      </c>
      <c r="I39" s="222">
        <v>5.3972491909385116</v>
      </c>
      <c r="J39" s="6">
        <f t="shared" si="3"/>
        <v>24</v>
      </c>
      <c r="K39" s="6">
        <f t="shared" si="4"/>
        <v>-2</v>
      </c>
    </row>
    <row r="40" spans="1:11" ht="18.75" customHeight="1">
      <c r="A40" s="3">
        <v>36</v>
      </c>
      <c r="B40" s="4" t="s">
        <v>363</v>
      </c>
      <c r="C40" s="5">
        <v>4.2763157894736841</v>
      </c>
      <c r="D40" s="6">
        <f t="shared" si="0"/>
        <v>35</v>
      </c>
      <c r="E40" s="5">
        <v>4.5639534883720927</v>
      </c>
      <c r="F40" s="6">
        <f t="shared" si="1"/>
        <v>30</v>
      </c>
      <c r="G40" s="146">
        <v>6.65</v>
      </c>
      <c r="H40" s="6">
        <f t="shared" si="2"/>
        <v>24</v>
      </c>
      <c r="I40" s="222">
        <v>4.7040441176470589</v>
      </c>
      <c r="J40" s="6">
        <f t="shared" si="3"/>
        <v>33</v>
      </c>
      <c r="K40" s="6">
        <f t="shared" si="4"/>
        <v>-9</v>
      </c>
    </row>
    <row r="41" spans="1:11" ht="18.75" customHeight="1">
      <c r="A41" s="3">
        <v>37</v>
      </c>
      <c r="B41" s="4" t="s">
        <v>364</v>
      </c>
      <c r="C41" s="5">
        <v>4.5</v>
      </c>
      <c r="D41" s="6">
        <f t="shared" si="0"/>
        <v>29</v>
      </c>
      <c r="E41" s="5">
        <v>4.2242647058823533</v>
      </c>
      <c r="F41" s="6">
        <f t="shared" si="1"/>
        <v>33</v>
      </c>
      <c r="G41" s="146">
        <v>6.31</v>
      </c>
      <c r="H41" s="6">
        <f t="shared" si="2"/>
        <v>33</v>
      </c>
      <c r="I41" s="222">
        <v>4.9392076502732243</v>
      </c>
      <c r="J41" s="6">
        <f t="shared" si="3"/>
        <v>32</v>
      </c>
      <c r="K41" s="6">
        <f t="shared" si="4"/>
        <v>1</v>
      </c>
    </row>
    <row r="42" spans="1:11" ht="19.5" customHeight="1">
      <c r="A42" s="3">
        <v>38</v>
      </c>
      <c r="B42" s="4" t="s">
        <v>362</v>
      </c>
      <c r="C42" s="5">
        <v>4.3879999999999999</v>
      </c>
      <c r="D42" s="6">
        <f t="shared" si="0"/>
        <v>33</v>
      </c>
      <c r="E42" s="5">
        <v>4.1309523809523814</v>
      </c>
      <c r="F42" s="6">
        <f t="shared" si="1"/>
        <v>36</v>
      </c>
      <c r="G42" s="146">
        <v>5.29</v>
      </c>
      <c r="H42" s="6">
        <f t="shared" si="2"/>
        <v>45</v>
      </c>
      <c r="I42" s="222">
        <v>3.8561946902654869</v>
      </c>
      <c r="J42" s="6">
        <f t="shared" si="3"/>
        <v>46</v>
      </c>
      <c r="K42" s="6">
        <f t="shared" si="4"/>
        <v>-1</v>
      </c>
    </row>
    <row r="43" spans="1:11" ht="19.5" customHeight="1">
      <c r="A43" s="3">
        <v>39</v>
      </c>
      <c r="B43" s="4" t="s">
        <v>118</v>
      </c>
      <c r="C43" s="5">
        <v>3.4192708333333335</v>
      </c>
      <c r="D43" s="6">
        <f t="shared" si="0"/>
        <v>45</v>
      </c>
      <c r="E43" s="5">
        <v>3.6634615384615383</v>
      </c>
      <c r="F43" s="6">
        <f t="shared" si="1"/>
        <v>44</v>
      </c>
      <c r="G43" s="146">
        <v>5.58</v>
      </c>
      <c r="H43" s="6">
        <f t="shared" si="2"/>
        <v>41</v>
      </c>
      <c r="I43" s="222">
        <v>3.9812206572769955</v>
      </c>
      <c r="J43" s="6">
        <f t="shared" si="3"/>
        <v>45</v>
      </c>
      <c r="K43" s="6">
        <f t="shared" si="4"/>
        <v>-4</v>
      </c>
    </row>
    <row r="44" spans="1:11" ht="19.5" customHeight="1">
      <c r="A44" s="3">
        <v>40</v>
      </c>
      <c r="B44" s="4" t="s">
        <v>215</v>
      </c>
      <c r="C44" s="5">
        <v>3.9078947368421053</v>
      </c>
      <c r="D44" s="6">
        <f t="shared" si="0"/>
        <v>44</v>
      </c>
      <c r="E44" s="5">
        <v>4.1034482758620694</v>
      </c>
      <c r="F44" s="6">
        <f t="shared" si="1"/>
        <v>37</v>
      </c>
      <c r="G44" s="146">
        <v>5.09</v>
      </c>
      <c r="H44" s="6">
        <f t="shared" si="2"/>
        <v>47</v>
      </c>
      <c r="I44" s="222">
        <v>4.6500000000000004</v>
      </c>
      <c r="J44" s="6">
        <f t="shared" si="3"/>
        <v>34</v>
      </c>
      <c r="K44" s="6">
        <f t="shared" si="4"/>
        <v>13</v>
      </c>
    </row>
    <row r="45" spans="1:11" ht="19.5" customHeight="1">
      <c r="A45" s="3">
        <v>41</v>
      </c>
      <c r="B45" s="4" t="s">
        <v>4</v>
      </c>
      <c r="C45" s="5">
        <v>4.2232142857142856</v>
      </c>
      <c r="D45" s="6">
        <f t="shared" si="0"/>
        <v>39</v>
      </c>
      <c r="E45" s="5">
        <v>4.625</v>
      </c>
      <c r="F45" s="6">
        <f t="shared" si="1"/>
        <v>27</v>
      </c>
      <c r="G45" s="146">
        <v>6.47</v>
      </c>
      <c r="H45" s="6">
        <f t="shared" si="2"/>
        <v>29</v>
      </c>
      <c r="I45" s="222">
        <v>4.3269230769230766</v>
      </c>
      <c r="J45" s="6">
        <f t="shared" si="3"/>
        <v>40</v>
      </c>
      <c r="K45" s="6">
        <f t="shared" si="4"/>
        <v>-11</v>
      </c>
    </row>
    <row r="46" spans="1:11" ht="19.5" customHeight="1">
      <c r="A46" s="3">
        <v>42</v>
      </c>
      <c r="B46" s="4" t="s">
        <v>381</v>
      </c>
      <c r="C46" s="5">
        <v>6.416666666666667</v>
      </c>
      <c r="D46" s="6">
        <f t="shared" si="0"/>
        <v>2</v>
      </c>
      <c r="E46" s="5">
        <v>6.59375</v>
      </c>
      <c r="F46" s="6">
        <f t="shared" si="1"/>
        <v>2</v>
      </c>
      <c r="G46" s="146">
        <v>7.88</v>
      </c>
      <c r="H46" s="6">
        <f t="shared" si="2"/>
        <v>2</v>
      </c>
      <c r="I46" s="222">
        <v>6.28</v>
      </c>
      <c r="J46" s="6">
        <f t="shared" si="3"/>
        <v>11</v>
      </c>
      <c r="K46" s="6">
        <f t="shared" si="4"/>
        <v>-9</v>
      </c>
    </row>
    <row r="47" spans="1:11" ht="19.5" customHeight="1">
      <c r="A47" s="3">
        <v>43</v>
      </c>
      <c r="B47" s="4" t="s">
        <v>41</v>
      </c>
      <c r="C47" s="5">
        <v>4.0714285714285712</v>
      </c>
      <c r="D47" s="6">
        <f t="shared" si="0"/>
        <v>42</v>
      </c>
      <c r="E47" s="5">
        <v>3.4545454545454546</v>
      </c>
      <c r="F47" s="6">
        <f t="shared" si="1"/>
        <v>46</v>
      </c>
      <c r="G47" s="146">
        <v>5.58</v>
      </c>
      <c r="H47" s="6">
        <f t="shared" si="2"/>
        <v>41</v>
      </c>
      <c r="I47" s="222"/>
      <c r="J47" s="6"/>
      <c r="K47" s="6"/>
    </row>
    <row r="48" spans="1:11" ht="19.5" customHeight="1">
      <c r="A48" s="3">
        <v>44</v>
      </c>
      <c r="B48" s="7" t="s">
        <v>110</v>
      </c>
      <c r="C48" s="5"/>
      <c r="D48" s="6"/>
      <c r="E48" s="5">
        <v>5.416666666666667</v>
      </c>
      <c r="F48" s="6">
        <f t="shared" si="1"/>
        <v>9</v>
      </c>
      <c r="G48" s="146">
        <v>5.99</v>
      </c>
      <c r="H48" s="6">
        <f t="shared" si="2"/>
        <v>36</v>
      </c>
      <c r="I48" s="222">
        <v>4.17</v>
      </c>
      <c r="J48" s="6">
        <f t="shared" si="3"/>
        <v>42</v>
      </c>
      <c r="K48" s="6"/>
    </row>
    <row r="49" spans="1:11" ht="19.5" customHeight="1">
      <c r="A49" s="3">
        <v>45</v>
      </c>
      <c r="B49" s="147" t="s">
        <v>115</v>
      </c>
      <c r="C49" s="5"/>
      <c r="D49" s="6"/>
      <c r="E49" s="5"/>
      <c r="F49" s="6"/>
      <c r="G49" s="146">
        <v>6.63</v>
      </c>
      <c r="H49" s="6">
        <f t="shared" si="2"/>
        <v>25</v>
      </c>
      <c r="I49" s="222">
        <v>5.2</v>
      </c>
      <c r="J49" s="6">
        <f t="shared" si="3"/>
        <v>26</v>
      </c>
      <c r="K49" s="6"/>
    </row>
    <row r="50" spans="1:11" ht="19.5" customHeight="1">
      <c r="A50" s="3">
        <v>46</v>
      </c>
      <c r="B50" s="147" t="s">
        <v>457</v>
      </c>
      <c r="C50" s="5"/>
      <c r="D50" s="6"/>
      <c r="E50" s="5"/>
      <c r="F50" s="6"/>
      <c r="G50" s="146"/>
      <c r="H50" s="6"/>
      <c r="I50" s="222">
        <v>4.166666666666667</v>
      </c>
      <c r="J50" s="6">
        <f t="shared" si="3"/>
        <v>43</v>
      </c>
      <c r="K50" s="6"/>
    </row>
    <row r="51" spans="1:11" ht="19.5" customHeight="1">
      <c r="A51" s="3">
        <v>47</v>
      </c>
      <c r="B51" s="147" t="s">
        <v>396</v>
      </c>
      <c r="C51" s="5"/>
      <c r="D51" s="6"/>
      <c r="E51" s="5"/>
      <c r="F51" s="6"/>
      <c r="G51" s="146"/>
      <c r="H51" s="6"/>
      <c r="I51" s="222">
        <v>5.2</v>
      </c>
      <c r="J51" s="6">
        <f t="shared" si="3"/>
        <v>26</v>
      </c>
      <c r="K51" s="6"/>
    </row>
    <row r="52" spans="1:11" ht="19.5" customHeight="1">
      <c r="A52" s="3">
        <v>48</v>
      </c>
      <c r="B52" s="4" t="s">
        <v>380</v>
      </c>
      <c r="C52" s="5">
        <v>4.268691588785047</v>
      </c>
      <c r="D52" s="6">
        <f>RANK(C52,$C$5:$C$53)</f>
        <v>36</v>
      </c>
      <c r="E52" s="5">
        <v>3.7321428571428572</v>
      </c>
      <c r="F52" s="6">
        <f>RANK(E52,$E$5:$E$53)</f>
        <v>43</v>
      </c>
      <c r="G52" s="146">
        <v>5.85</v>
      </c>
      <c r="H52" s="6">
        <f>RANK(G52,$G$5:$G$53)</f>
        <v>37</v>
      </c>
      <c r="I52" s="222">
        <v>3.4807692307692308</v>
      </c>
      <c r="J52" s="6">
        <f t="shared" si="3"/>
        <v>48</v>
      </c>
      <c r="K52" s="6">
        <f t="shared" si="4"/>
        <v>-11</v>
      </c>
    </row>
    <row r="53" spans="1:11" ht="19.5" customHeight="1">
      <c r="A53" s="3">
        <v>50</v>
      </c>
      <c r="B53" s="4" t="s">
        <v>382</v>
      </c>
      <c r="C53" s="5">
        <v>4.2333333333333334</v>
      </c>
      <c r="D53" s="6">
        <f>RANK(C53,$C$5:$C$53)</f>
        <v>38</v>
      </c>
      <c r="E53" s="5">
        <v>3.7789855072463769</v>
      </c>
      <c r="F53" s="6">
        <f>RANK(E53,$E$5:$E$53)</f>
        <v>41</v>
      </c>
      <c r="G53" s="146">
        <v>5.54</v>
      </c>
      <c r="H53" s="6">
        <f>RANK(G53,$G$5:$G$53)</f>
        <v>43</v>
      </c>
      <c r="I53" s="222">
        <v>4.625</v>
      </c>
      <c r="J53" s="6">
        <f>RANK(I53,$I$5:$I$53)</f>
        <v>35</v>
      </c>
      <c r="K53" s="6">
        <f t="shared" si="4"/>
        <v>8</v>
      </c>
    </row>
    <row r="54" spans="1:11" ht="19.5" customHeight="1">
      <c r="A54" s="243" t="s">
        <v>5</v>
      </c>
      <c r="B54" s="243"/>
      <c r="C54" s="9">
        <f>AVERAGE(C5:C41)</f>
        <v>5.0586021391998237</v>
      </c>
      <c r="D54" s="8"/>
      <c r="E54" s="225">
        <v>4.8920000000000003</v>
      </c>
      <c r="F54" s="197"/>
      <c r="G54" s="224">
        <v>6.74</v>
      </c>
      <c r="H54" s="197"/>
      <c r="I54" s="197">
        <v>5.53</v>
      </c>
      <c r="J54" s="197"/>
      <c r="K54" s="197"/>
    </row>
  </sheetData>
  <sortState xmlns:xlrd2="http://schemas.microsoft.com/office/spreadsheetml/2017/richdata2" ref="A5:H53">
    <sortCondition ref="A5:A53"/>
  </sortState>
  <mergeCells count="10">
    <mergeCell ref="A54:B54"/>
    <mergeCell ref="I3:J3"/>
    <mergeCell ref="A1:K1"/>
    <mergeCell ref="A2:K2"/>
    <mergeCell ref="A3:A4"/>
    <mergeCell ref="B3:B4"/>
    <mergeCell ref="C3:D3"/>
    <mergeCell ref="E3:F3"/>
    <mergeCell ref="G3:H3"/>
    <mergeCell ref="K3:K4"/>
  </mergeCells>
  <pageMargins left="0.64865196078431375" right="0.40661764705882353" top="0.51041666666666663" bottom="0.46875" header="0.3" footer="0.3"/>
  <pageSetup paperSize="9" scale="7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80C32-56B6-4B00-A6E9-6E7AF5A6708F}">
  <dimension ref="A1:V51"/>
  <sheetViews>
    <sheetView view="pageBreakPreview" zoomScale="70" zoomScaleNormal="55" zoomScaleSheetLayoutView="70" zoomScalePageLayoutView="55" workbookViewId="0">
      <selection activeCell="G13" sqref="G13:G14"/>
    </sheetView>
  </sheetViews>
  <sheetFormatPr defaultColWidth="12.85546875" defaultRowHeight="15" customHeight="1"/>
  <cols>
    <col min="1" max="1" width="4.7109375" style="69" customWidth="1"/>
    <col min="2" max="2" width="22" style="69" customWidth="1"/>
    <col min="3" max="3" width="12.85546875" style="69"/>
    <col min="4" max="4" width="7.85546875" style="72" customWidth="1"/>
    <col min="5" max="5" width="6.5703125" style="72" customWidth="1"/>
    <col min="6" max="6" width="9.28515625" style="72" customWidth="1"/>
    <col min="7" max="7" width="8.5703125" style="72" customWidth="1"/>
    <col min="8" max="8" width="8.85546875" style="72" customWidth="1"/>
    <col min="9" max="9" width="10.5703125" style="72" customWidth="1"/>
    <col min="10" max="10" width="8.85546875" style="72" customWidth="1"/>
    <col min="11" max="11" width="9.28515625" style="69" customWidth="1"/>
    <col min="12" max="13" width="8.7109375" style="69" customWidth="1"/>
    <col min="14" max="15" width="8" style="69" customWidth="1"/>
    <col min="16" max="17" width="9" style="69" customWidth="1"/>
    <col min="18" max="16384" width="12.85546875" style="69"/>
  </cols>
  <sheetData>
    <row r="1" spans="1:22" ht="21.75" customHeight="1">
      <c r="A1" s="285" t="s">
        <v>413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79"/>
      <c r="O1" s="79"/>
    </row>
    <row r="2" spans="1:22" ht="21.75" customHeight="1">
      <c r="A2" s="291" t="s">
        <v>449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</row>
    <row r="3" spans="1:22" ht="32.25" customHeight="1">
      <c r="A3" s="286" t="s">
        <v>0</v>
      </c>
      <c r="B3" s="286" t="s">
        <v>13</v>
      </c>
      <c r="C3" s="287" t="s">
        <v>88</v>
      </c>
      <c r="D3" s="290" t="s">
        <v>85</v>
      </c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</row>
    <row r="4" spans="1:22" ht="32.25" customHeight="1">
      <c r="A4" s="286"/>
      <c r="B4" s="286"/>
      <c r="C4" s="288"/>
      <c r="D4" s="281" t="s">
        <v>2</v>
      </c>
      <c r="E4" s="281" t="s">
        <v>3</v>
      </c>
      <c r="F4" s="283" t="s">
        <v>82</v>
      </c>
      <c r="G4" s="283"/>
      <c r="H4" s="284" t="s">
        <v>442</v>
      </c>
      <c r="I4" s="284"/>
      <c r="J4" s="274" t="s">
        <v>441</v>
      </c>
      <c r="K4" s="274"/>
      <c r="L4" s="274" t="s">
        <v>333</v>
      </c>
      <c r="M4" s="275"/>
      <c r="N4" s="276">
        <v>10</v>
      </c>
      <c r="O4" s="276"/>
      <c r="P4" s="91"/>
      <c r="Q4" s="91"/>
      <c r="R4" s="91"/>
      <c r="S4" s="91"/>
      <c r="T4" s="91"/>
      <c r="U4" s="91"/>
      <c r="V4" s="92"/>
    </row>
    <row r="5" spans="1:22" ht="32.25" customHeight="1">
      <c r="A5" s="286"/>
      <c r="B5" s="286"/>
      <c r="C5" s="289"/>
      <c r="D5" s="282"/>
      <c r="E5" s="282"/>
      <c r="F5" s="11" t="s">
        <v>87</v>
      </c>
      <c r="G5" s="10" t="s">
        <v>14</v>
      </c>
      <c r="H5" s="11" t="s">
        <v>87</v>
      </c>
      <c r="I5" s="10" t="s">
        <v>14</v>
      </c>
      <c r="J5" s="11" t="s">
        <v>87</v>
      </c>
      <c r="K5" s="10" t="s">
        <v>14</v>
      </c>
      <c r="L5" s="11" t="s">
        <v>87</v>
      </c>
      <c r="M5" s="10" t="s">
        <v>14</v>
      </c>
      <c r="N5" s="11" t="s">
        <v>87</v>
      </c>
      <c r="O5" s="10" t="s">
        <v>14</v>
      </c>
      <c r="P5" s="91"/>
      <c r="Q5" s="91"/>
      <c r="R5" s="91"/>
      <c r="S5" s="91"/>
      <c r="T5" s="91"/>
      <c r="U5" s="91"/>
      <c r="V5" s="92"/>
    </row>
    <row r="6" spans="1:22" ht="32.25" customHeight="1">
      <c r="A6" s="80">
        <v>1</v>
      </c>
      <c r="B6" s="48" t="str">
        <f>'Địa lí toàn quốc'!B4</f>
        <v>Nam Định</v>
      </c>
      <c r="C6" s="80">
        <f>'Địa lí toàn quốc'!AR4</f>
        <v>9629</v>
      </c>
      <c r="D6" s="71">
        <f>'Địa lí toàn quốc'!AU4</f>
        <v>7.3623429224218508</v>
      </c>
      <c r="E6" s="204">
        <f>'Địa lí toàn quốc'!AV4</f>
        <v>1</v>
      </c>
      <c r="F6" s="204">
        <f>'Địa lí toàn quốc'!AW4</f>
        <v>183</v>
      </c>
      <c r="G6" s="205">
        <f>'Địa lí toàn quốc'!AX4</f>
        <v>1.9005088794267318E-2</v>
      </c>
      <c r="H6" s="204">
        <f>'Địa lí toàn quốc'!AY4</f>
        <v>4444</v>
      </c>
      <c r="I6" s="205">
        <f>'Địa lí toàn quốc'!AZ4</f>
        <v>0.46152248416242603</v>
      </c>
      <c r="J6" s="204">
        <f>'Địa lí toàn quốc'!BA4</f>
        <v>4287</v>
      </c>
      <c r="K6" s="205">
        <f>'Địa lí toàn quốc'!BB4</f>
        <v>0.44521757191816386</v>
      </c>
      <c r="L6" s="204">
        <f>'Địa lí toàn quốc'!BC4</f>
        <v>715</v>
      </c>
      <c r="M6" s="205">
        <f>'Địa lí toàn quốc'!BD4</f>
        <v>7.4254855125142794E-2</v>
      </c>
      <c r="N6" s="204">
        <f>'Địa lí toàn quốc'!BE4</f>
        <v>7</v>
      </c>
      <c r="O6" s="206">
        <f>'Địa lí toàn quốc'!BF4</f>
        <v>7.2697060961678269E-4</v>
      </c>
      <c r="P6" s="78"/>
      <c r="Q6" s="78"/>
      <c r="R6" s="78"/>
      <c r="S6" s="78"/>
      <c r="T6" s="78"/>
      <c r="U6" s="78"/>
    </row>
    <row r="7" spans="1:22" ht="32.25" customHeight="1">
      <c r="A7" s="80">
        <v>2</v>
      </c>
      <c r="B7" s="48" t="str">
        <f>'Địa lí toàn quốc'!B5</f>
        <v>Ninh Bình</v>
      </c>
      <c r="C7" s="80">
        <f>'Địa lí toàn quốc'!AR5</f>
        <v>7026</v>
      </c>
      <c r="D7" s="71">
        <f>'Địa lí toàn quốc'!AU5</f>
        <v>7.2754768004554515</v>
      </c>
      <c r="E7" s="204">
        <f>'Địa lí toàn quốc'!AV5</f>
        <v>2</v>
      </c>
      <c r="F7" s="204">
        <f>'Địa lí toàn quốc'!AW5</f>
        <v>243</v>
      </c>
      <c r="G7" s="205">
        <f>'Địa lí toàn quốc'!AX5</f>
        <v>3.4585824081981215E-2</v>
      </c>
      <c r="H7" s="204">
        <f>'Địa lí toàn quốc'!AY5</f>
        <v>3267</v>
      </c>
      <c r="I7" s="205">
        <f>'Địa lí toàn quốc'!AZ5</f>
        <v>0.46498719043552517</v>
      </c>
      <c r="J7" s="204">
        <f>'Địa lí toàn quốc'!BA5</f>
        <v>2956</v>
      </c>
      <c r="K7" s="205">
        <f>'Địa lí toàn quốc'!BB5</f>
        <v>0.42072302875035583</v>
      </c>
      <c r="L7" s="204">
        <f>'Địa lí toàn quốc'!BC5</f>
        <v>560</v>
      </c>
      <c r="M7" s="205">
        <f>'Địa lí toàn quốc'!BD5</f>
        <v>7.9703956732137773E-2</v>
      </c>
      <c r="N7" s="204">
        <f>'Địa lí toàn quốc'!BE5</f>
        <v>9</v>
      </c>
      <c r="O7" s="206">
        <f>'Địa lí toàn quốc'!BF5</f>
        <v>1.2809564474807857E-3</v>
      </c>
      <c r="P7" s="78"/>
      <c r="Q7" s="78"/>
      <c r="R7" s="78"/>
      <c r="S7" s="78"/>
      <c r="T7" s="78"/>
      <c r="U7" s="78"/>
    </row>
    <row r="8" spans="1:22" ht="32.25" customHeight="1">
      <c r="A8" s="80">
        <v>3</v>
      </c>
      <c r="B8" s="48" t="str">
        <f>'Địa lí toàn quốc'!B6</f>
        <v>Vĩnh Phúc</v>
      </c>
      <c r="C8" s="80">
        <f>'Địa lí toàn quốc'!AR6</f>
        <v>9650</v>
      </c>
      <c r="D8" s="71">
        <f>'Địa lí toàn quốc'!AU6</f>
        <v>7.2456994818652847</v>
      </c>
      <c r="E8" s="204">
        <f>'Địa lí toàn quốc'!AV6</f>
        <v>3</v>
      </c>
      <c r="F8" s="204">
        <f>'Địa lí toàn quốc'!AW6</f>
        <v>324</v>
      </c>
      <c r="G8" s="205">
        <f>'Địa lí toàn quốc'!AX6</f>
        <v>3.3575129533678756E-2</v>
      </c>
      <c r="H8" s="204">
        <f>'Địa lí toàn quốc'!AY6</f>
        <v>4546</v>
      </c>
      <c r="I8" s="205">
        <f>'Địa lí toàn quốc'!AZ6</f>
        <v>0.47108808290155441</v>
      </c>
      <c r="J8" s="204">
        <f>'Địa lí toàn quốc'!BA6</f>
        <v>4081</v>
      </c>
      <c r="K8" s="205">
        <f>'Địa lí toàn quốc'!BB6</f>
        <v>0.42290155440414506</v>
      </c>
      <c r="L8" s="204">
        <f>'Địa lí toàn quốc'!BC6</f>
        <v>699</v>
      </c>
      <c r="M8" s="205">
        <f>'Địa lí toàn quốc'!BD6</f>
        <v>7.2435233160621768E-2</v>
      </c>
      <c r="N8" s="204">
        <f>'Địa lí toàn quốc'!BE6</f>
        <v>5</v>
      </c>
      <c r="O8" s="206">
        <f>'Địa lí toàn quốc'!BF6</f>
        <v>5.1813471502590671E-4</v>
      </c>
      <c r="P8" s="78"/>
      <c r="Q8" s="78"/>
      <c r="R8" s="78"/>
      <c r="S8" s="78"/>
      <c r="T8" s="78"/>
      <c r="U8" s="78"/>
    </row>
    <row r="9" spans="1:22" ht="32.25" customHeight="1">
      <c r="A9" s="80">
        <v>4</v>
      </c>
      <c r="B9" s="48" t="str">
        <f>'Địa lí toàn quốc'!B7</f>
        <v>Bình Dương</v>
      </c>
      <c r="C9" s="80">
        <f>'Địa lí toàn quốc'!AR7</f>
        <v>6988</v>
      </c>
      <c r="D9" s="71">
        <f>'Địa lí toàn quốc'!AU7</f>
        <v>7.2089653692043507</v>
      </c>
      <c r="E9" s="204">
        <f>'Địa lí toàn quốc'!AV7</f>
        <v>4</v>
      </c>
      <c r="F9" s="204">
        <f>'Địa lí toàn quốc'!AW7</f>
        <v>113</v>
      </c>
      <c r="G9" s="205">
        <f>'Địa lí toàn quốc'!AX7</f>
        <v>1.6170578133943903E-2</v>
      </c>
      <c r="H9" s="204">
        <f>'Địa lí toàn quốc'!AY7</f>
        <v>3677</v>
      </c>
      <c r="I9" s="205">
        <f>'Địa lí toàn quốc'!AZ7</f>
        <v>0.52618775042930743</v>
      </c>
      <c r="J9" s="204">
        <f>'Địa lí toàn quốc'!BA7</f>
        <v>2953</v>
      </c>
      <c r="K9" s="205">
        <f>'Địa lí toàn quốc'!BB7</f>
        <v>0.4225815684029765</v>
      </c>
      <c r="L9" s="204">
        <f>'Địa lí toàn quốc'!BC7</f>
        <v>245</v>
      </c>
      <c r="M9" s="205">
        <f>'Địa lí toàn quốc'!BD7</f>
        <v>3.5060103033772182E-2</v>
      </c>
      <c r="N9" s="204">
        <f>'Địa lí toàn quốc'!BE7</f>
        <v>3</v>
      </c>
      <c r="O9" s="206">
        <f>'Địa lí toàn quốc'!BF7</f>
        <v>4.2930738408700631E-4</v>
      </c>
      <c r="P9" s="78"/>
      <c r="Q9" s="78"/>
      <c r="R9" s="78"/>
      <c r="S9" s="78"/>
      <c r="T9" s="78"/>
      <c r="U9" s="78"/>
    </row>
    <row r="10" spans="1:22" s="60" customFormat="1" ht="32.25" customHeight="1">
      <c r="A10" s="80">
        <v>5</v>
      </c>
      <c r="B10" s="48" t="str">
        <f>'Địa lí toàn quốc'!B8</f>
        <v>Phú Thọ</v>
      </c>
      <c r="C10" s="80">
        <f>'Địa lí toàn quốc'!AR8</f>
        <v>12630</v>
      </c>
      <c r="D10" s="71">
        <f>'Địa lí toàn quốc'!AU8</f>
        <v>7.1031868566904199</v>
      </c>
      <c r="E10" s="204">
        <f>'Địa lí toàn quốc'!AV8</f>
        <v>5</v>
      </c>
      <c r="F10" s="204">
        <f>'Địa lí toàn quốc'!AW8</f>
        <v>523</v>
      </c>
      <c r="G10" s="205">
        <f>'Địa lí toàn quốc'!AX8</f>
        <v>4.1409342834520982E-2</v>
      </c>
      <c r="H10" s="204">
        <f>'Địa lí toàn quốc'!AY8</f>
        <v>6629</v>
      </c>
      <c r="I10" s="205">
        <f>'Địa lí toàn quốc'!AZ8</f>
        <v>0.52486144101346</v>
      </c>
      <c r="J10" s="204">
        <f>'Địa lí toàn quốc'!BA8</f>
        <v>4614</v>
      </c>
      <c r="K10" s="205">
        <f>'Địa lí toàn quốc'!BB8</f>
        <v>0.36532066508313538</v>
      </c>
      <c r="L10" s="204">
        <f>'Địa lí toàn quốc'!BC8</f>
        <v>864</v>
      </c>
      <c r="M10" s="205">
        <f>'Địa lí toàn quốc'!BD8</f>
        <v>6.8408551068883605E-2</v>
      </c>
      <c r="N10" s="204">
        <f>'Địa lí toàn quốc'!BE8</f>
        <v>9</v>
      </c>
      <c r="O10" s="206">
        <f>'Địa lí toàn quốc'!BF8</f>
        <v>7.1258907363420433E-4</v>
      </c>
      <c r="P10" s="190"/>
      <c r="Q10" s="190"/>
      <c r="R10" s="190"/>
      <c r="S10" s="190"/>
      <c r="T10" s="190"/>
      <c r="U10" s="190"/>
    </row>
    <row r="11" spans="1:22" ht="32.25" customHeight="1">
      <c r="A11" s="80">
        <v>6</v>
      </c>
      <c r="B11" s="48" t="str">
        <f>'Địa lí toàn quốc'!B9</f>
        <v>Hải Phòng</v>
      </c>
      <c r="C11" s="80">
        <f>'Địa lí toàn quốc'!AR9</f>
        <v>14633</v>
      </c>
      <c r="D11" s="71">
        <f>'Địa lí toàn quốc'!AU9</f>
        <v>7.0847741406410165</v>
      </c>
      <c r="E11" s="204">
        <f>'Địa lí toàn quốc'!AV9</f>
        <v>6</v>
      </c>
      <c r="F11" s="204">
        <f>'Địa lí toàn quốc'!AW9</f>
        <v>745</v>
      </c>
      <c r="G11" s="205">
        <f>'Địa lí toàn quốc'!AX9</f>
        <v>5.0912321465181438E-2</v>
      </c>
      <c r="H11" s="204">
        <f>'Địa lí toàn quốc'!AY9</f>
        <v>7383</v>
      </c>
      <c r="I11" s="205">
        <f>'Địa lí toàn quốc'!AZ9</f>
        <v>0.50454452265427463</v>
      </c>
      <c r="J11" s="204">
        <f>'Địa lí toàn quốc'!BA9</f>
        <v>5580</v>
      </c>
      <c r="K11" s="205">
        <f>'Địa lí toàn quốc'!BB9</f>
        <v>0.38132987083988246</v>
      </c>
      <c r="L11" s="204">
        <f>'Địa lí toàn quốc'!BC9</f>
        <v>925</v>
      </c>
      <c r="M11" s="205">
        <f>'Địa lí toàn quốc'!BD9</f>
        <v>6.3213285040661524E-2</v>
      </c>
      <c r="N11" s="204">
        <f>'Địa lí toàn quốc'!BE9</f>
        <v>8</v>
      </c>
      <c r="O11" s="206">
        <f>'Địa lí toàn quốc'!BF9</f>
        <v>5.4670949224355911E-4</v>
      </c>
      <c r="P11" s="78"/>
      <c r="Q11" s="78"/>
      <c r="R11" s="78"/>
      <c r="S11" s="78"/>
      <c r="T11" s="78"/>
      <c r="U11" s="78"/>
    </row>
    <row r="12" spans="1:22" ht="32.25" customHeight="1">
      <c r="A12" s="80">
        <v>7</v>
      </c>
      <c r="B12" s="48" t="str">
        <f>'Địa lí toàn quốc'!B10</f>
        <v>Bắc Giang</v>
      </c>
      <c r="C12" s="80">
        <f>'Địa lí toàn quốc'!AR10</f>
        <v>15399</v>
      </c>
      <c r="D12" s="71">
        <f>'Địa lí toàn quốc'!AU10</f>
        <v>6.9718650561724784</v>
      </c>
      <c r="E12" s="204">
        <f>'Địa lí toàn quốc'!AV10</f>
        <v>11</v>
      </c>
      <c r="F12" s="204">
        <f>'Địa lí toàn quốc'!AW10</f>
        <v>755</v>
      </c>
      <c r="G12" s="205">
        <f>'Địa lí toàn quốc'!AX10</f>
        <v>4.9029157737515421E-2</v>
      </c>
      <c r="H12" s="204">
        <f>'Địa lí toàn quốc'!AY10</f>
        <v>8598</v>
      </c>
      <c r="I12" s="205">
        <f>'Địa lí toàn quốc'!AZ10</f>
        <v>0.55834794467173188</v>
      </c>
      <c r="J12" s="204">
        <f>'Địa lí toàn quốc'!BA10</f>
        <v>5413</v>
      </c>
      <c r="K12" s="205">
        <f>'Địa lí toàn quốc'!BB10</f>
        <v>0.35151633222936557</v>
      </c>
      <c r="L12" s="204">
        <f>'Địa lí toàn quốc'!BC10</f>
        <v>633</v>
      </c>
      <c r="M12" s="205">
        <f>'Địa lí toàn quốc'!BD10</f>
        <v>4.1106565361387105E-2</v>
      </c>
      <c r="N12" s="204">
        <f>'Địa lí toàn quốc'!BE10</f>
        <v>8</v>
      </c>
      <c r="O12" s="206">
        <f>'Địa lí toàn quốc'!BF10</f>
        <v>5.1951425417234886E-4</v>
      </c>
      <c r="P12" s="78"/>
      <c r="Q12" s="78"/>
      <c r="R12" s="78"/>
      <c r="S12" s="78"/>
      <c r="T12" s="78"/>
      <c r="U12" s="78"/>
    </row>
    <row r="13" spans="1:22" ht="32.25" customHeight="1">
      <c r="A13" s="80">
        <v>8</v>
      </c>
      <c r="B13" s="48" t="str">
        <f>'Địa lí toàn quốc'!B11</f>
        <v>Bắc Ninh</v>
      </c>
      <c r="C13" s="80">
        <f>'Địa lí toàn quốc'!AR11</f>
        <v>10203</v>
      </c>
      <c r="D13" s="71">
        <f>'Địa lí toàn quốc'!AU11</f>
        <v>6.9187738900323437</v>
      </c>
      <c r="E13" s="204">
        <f>'Địa lí toàn quốc'!AV11</f>
        <v>15</v>
      </c>
      <c r="F13" s="204">
        <f>'Địa lí toàn quốc'!AW11</f>
        <v>459</v>
      </c>
      <c r="G13" s="205">
        <f>'Địa lí toàn quốc'!AX11</f>
        <v>4.4986768597471333E-2</v>
      </c>
      <c r="H13" s="204">
        <f>'Địa lí toàn quốc'!AY11</f>
        <v>6081</v>
      </c>
      <c r="I13" s="205">
        <f>'Địa lí toàn quốc'!AZ11</f>
        <v>0.59600117612466919</v>
      </c>
      <c r="J13" s="204">
        <f>'Địa lí toàn quốc'!BA11</f>
        <v>3274</v>
      </c>
      <c r="K13" s="205">
        <f>'Địa lí toàn quốc'!BB11</f>
        <v>0.32088601391747523</v>
      </c>
      <c r="L13" s="204">
        <f>'Địa lí toàn quốc'!BC11</f>
        <v>389</v>
      </c>
      <c r="M13" s="205">
        <f>'Địa lí toàn quốc'!BD11</f>
        <v>3.8126041360384201E-2</v>
      </c>
      <c r="N13" s="204">
        <f>'Địa lí toàn quốc'!BE11</f>
        <v>5</v>
      </c>
      <c r="O13" s="206">
        <f>'Địa lí toàn quốc'!BF11</f>
        <v>4.9005194550622369E-4</v>
      </c>
      <c r="P13" s="78"/>
      <c r="Q13" s="78"/>
      <c r="R13" s="78"/>
      <c r="S13" s="78"/>
      <c r="T13" s="78"/>
      <c r="U13" s="78"/>
    </row>
    <row r="14" spans="1:22" s="74" customFormat="1" ht="44.25" customHeight="1">
      <c r="A14" s="84"/>
      <c r="B14" s="84" t="s">
        <v>84</v>
      </c>
      <c r="C14" s="80">
        <f>'Địa lí toàn quốc'!AR15</f>
        <v>10372</v>
      </c>
      <c r="D14" s="227">
        <f>'Địa lí toàn quốc'!AU15</f>
        <v>6.7323804473582722</v>
      </c>
      <c r="E14" s="228">
        <f>'Địa lí toàn quốc'!AV15</f>
        <v>0</v>
      </c>
      <c r="F14" s="228">
        <f>'Địa lí toàn quốc'!AW15</f>
        <v>1035</v>
      </c>
      <c r="G14" s="229">
        <f>'Địa lí toàn quốc'!AX15</f>
        <v>9.9787890474354032E-2</v>
      </c>
      <c r="H14" s="228">
        <f>'Địa lí toàn quốc'!AY15</f>
        <v>5656</v>
      </c>
      <c r="I14" s="229">
        <f>'Địa lí toàn quốc'!AZ15</f>
        <v>0.54531430775163903</v>
      </c>
      <c r="J14" s="228">
        <f>'Địa lí toàn quốc'!BA15</f>
        <v>3260</v>
      </c>
      <c r="K14" s="229">
        <f>'Địa lí toàn quốc'!BB15</f>
        <v>0.31430775163902813</v>
      </c>
      <c r="L14" s="228">
        <f>'Địa lí toàn quốc'!BC15</f>
        <v>421</v>
      </c>
      <c r="M14" s="229">
        <f>'Địa lí toàn quốc'!BD15</f>
        <v>4.0590050134978788E-2</v>
      </c>
      <c r="N14" s="228">
        <f>'Địa lí toàn quốc'!BE15</f>
        <v>13</v>
      </c>
      <c r="O14" s="230">
        <f>'Địa lí toàn quốc'!BF15</f>
        <v>1.2533744697261859E-3</v>
      </c>
    </row>
    <row r="15" spans="1:22" ht="15.75" customHeight="1">
      <c r="A15" s="43"/>
      <c r="B15" s="43"/>
    </row>
    <row r="16" spans="1:22" ht="15.75" customHeight="1">
      <c r="A16" s="43"/>
      <c r="B16" s="43"/>
      <c r="D16" s="132" t="e">
        <f>#REF!-D14</f>
        <v>#REF!</v>
      </c>
    </row>
    <row r="17" spans="1:15" ht="15.75" customHeight="1">
      <c r="A17" s="43"/>
      <c r="B17" s="43"/>
    </row>
    <row r="18" spans="1:15" ht="15.75" customHeight="1">
      <c r="A18" s="43"/>
      <c r="B18" s="43"/>
    </row>
    <row r="19" spans="1:15" ht="15.75" customHeight="1">
      <c r="A19" s="43"/>
      <c r="B19" s="43"/>
    </row>
    <row r="20" spans="1:15" ht="15.75" customHeight="1">
      <c r="A20" s="43"/>
      <c r="B20" s="43"/>
    </row>
    <row r="21" spans="1:15" ht="15.75" hidden="1" customHeight="1">
      <c r="A21" s="47">
        <v>1</v>
      </c>
      <c r="B21" s="48" t="s">
        <v>159</v>
      </c>
      <c r="C21" s="50" t="e">
        <f>SUM(#REF!)</f>
        <v>#REF!</v>
      </c>
      <c r="D21" s="71">
        <v>7.6879999999999997</v>
      </c>
      <c r="E21" s="70">
        <v>1</v>
      </c>
      <c r="F21" s="16" t="e">
        <f>SUM(#REF!)</f>
        <v>#REF!</v>
      </c>
      <c r="G21" s="19" t="e">
        <f>F21/C21</f>
        <v>#REF!</v>
      </c>
      <c r="H21" s="20" t="e">
        <f>SUM(#REF!)</f>
        <v>#REF!</v>
      </c>
      <c r="I21" s="21" t="e">
        <f t="shared" ref="I21:I30" si="0">H21/C21</f>
        <v>#REF!</v>
      </c>
      <c r="J21" s="20" t="e">
        <f>SUM(#REF!)</f>
        <v>#REF!</v>
      </c>
      <c r="K21" s="21" t="e">
        <f>J21/C21</f>
        <v>#REF!</v>
      </c>
      <c r="L21" s="22" t="e">
        <f>SUM(#REF!)</f>
        <v>#REF!</v>
      </c>
      <c r="M21" s="21" t="e">
        <f>L21/C21</f>
        <v>#REF!</v>
      </c>
      <c r="N21" s="77"/>
      <c r="O21" s="77"/>
    </row>
    <row r="22" spans="1:15" ht="15.75" hidden="1" customHeight="1">
      <c r="A22" s="47">
        <v>2</v>
      </c>
      <c r="B22" s="48" t="s">
        <v>332</v>
      </c>
      <c r="C22" s="50" t="e">
        <f>SUM(#REF!)</f>
        <v>#REF!</v>
      </c>
      <c r="D22" s="53"/>
      <c r="E22" s="75"/>
      <c r="F22" s="76" t="e">
        <f t="shared" ref="F22:F30" si="1">E22/C22</f>
        <v>#REF!</v>
      </c>
      <c r="G22" s="53" t="e">
        <f t="shared" ref="G22:G30" si="2">RANK(F22,$F$6:$F$13,0)</f>
        <v>#REF!</v>
      </c>
      <c r="H22" s="75" t="e">
        <f>SUM(#REF!)</f>
        <v>#REF!</v>
      </c>
      <c r="I22" s="76" t="e">
        <f t="shared" si="0"/>
        <v>#REF!</v>
      </c>
      <c r="J22" s="53" t="e">
        <f t="shared" ref="J22:J30" si="3">RANK(I22,$I$6:$I$13,0)</f>
        <v>#REF!</v>
      </c>
    </row>
    <row r="23" spans="1:15" ht="15.75" hidden="1" customHeight="1">
      <c r="A23" s="47">
        <v>3</v>
      </c>
      <c r="B23" s="48" t="s">
        <v>18</v>
      </c>
      <c r="C23" s="50" t="e">
        <f>SUM(#REF!)</f>
        <v>#REF!</v>
      </c>
      <c r="D23" s="53"/>
      <c r="E23" s="75"/>
      <c r="F23" s="76" t="e">
        <f t="shared" si="1"/>
        <v>#REF!</v>
      </c>
      <c r="G23" s="53" t="e">
        <f t="shared" si="2"/>
        <v>#REF!</v>
      </c>
      <c r="H23" s="75" t="e">
        <f>SUM(#REF!)</f>
        <v>#REF!</v>
      </c>
      <c r="I23" s="76" t="e">
        <f t="shared" si="0"/>
        <v>#REF!</v>
      </c>
      <c r="J23" s="53" t="e">
        <f t="shared" si="3"/>
        <v>#REF!</v>
      </c>
    </row>
    <row r="24" spans="1:15" ht="15.75" hidden="1" customHeight="1">
      <c r="A24" s="47">
        <v>4</v>
      </c>
      <c r="B24" s="48" t="s">
        <v>194</v>
      </c>
      <c r="C24" s="50" t="e">
        <f>SUM(#REF!)</f>
        <v>#REF!</v>
      </c>
      <c r="D24" s="53"/>
      <c r="E24" s="75"/>
      <c r="F24" s="76" t="e">
        <f t="shared" si="1"/>
        <v>#REF!</v>
      </c>
      <c r="G24" s="53" t="e">
        <f t="shared" si="2"/>
        <v>#REF!</v>
      </c>
      <c r="H24" s="75" t="e">
        <f>SUM(#REF!)</f>
        <v>#REF!</v>
      </c>
      <c r="I24" s="76" t="e">
        <f t="shared" si="0"/>
        <v>#REF!</v>
      </c>
      <c r="J24" s="53" t="e">
        <f t="shared" si="3"/>
        <v>#REF!</v>
      </c>
    </row>
    <row r="25" spans="1:15" ht="15.75" hidden="1" customHeight="1">
      <c r="A25" s="47">
        <v>16</v>
      </c>
      <c r="B25" s="48" t="s">
        <v>17</v>
      </c>
      <c r="C25" s="50" t="e">
        <f>SUM(#REF!)</f>
        <v>#REF!</v>
      </c>
      <c r="D25" s="53"/>
      <c r="E25" s="75"/>
      <c r="F25" s="76" t="e">
        <f t="shared" si="1"/>
        <v>#REF!</v>
      </c>
      <c r="G25" s="53" t="e">
        <f t="shared" si="2"/>
        <v>#REF!</v>
      </c>
      <c r="H25" s="75" t="e">
        <f>SUM(#REF!)</f>
        <v>#REF!</v>
      </c>
      <c r="I25" s="76" t="e">
        <f t="shared" si="0"/>
        <v>#REF!</v>
      </c>
      <c r="J25" s="53" t="e">
        <f t="shared" si="3"/>
        <v>#REF!</v>
      </c>
    </row>
    <row r="26" spans="1:15" ht="15.75" hidden="1" customHeight="1">
      <c r="A26" s="47">
        <v>19</v>
      </c>
      <c r="B26" s="48" t="s">
        <v>16</v>
      </c>
      <c r="C26" s="50" t="e">
        <f>SUM(#REF!)</f>
        <v>#REF!</v>
      </c>
      <c r="D26" s="53"/>
      <c r="E26" s="75"/>
      <c r="F26" s="76" t="e">
        <f t="shared" si="1"/>
        <v>#REF!</v>
      </c>
      <c r="G26" s="53" t="e">
        <f t="shared" si="2"/>
        <v>#REF!</v>
      </c>
      <c r="H26" s="75" t="e">
        <f>SUM(#REF!)</f>
        <v>#REF!</v>
      </c>
      <c r="I26" s="76" t="e">
        <f t="shared" si="0"/>
        <v>#REF!</v>
      </c>
      <c r="J26" s="53" t="e">
        <f t="shared" si="3"/>
        <v>#REF!</v>
      </c>
    </row>
    <row r="27" spans="1:15" ht="15.75" hidden="1" customHeight="1">
      <c r="A27" s="47">
        <v>25</v>
      </c>
      <c r="B27" s="48" t="s">
        <v>160</v>
      </c>
      <c r="C27" s="50" t="e">
        <f>SUM(#REF!)</f>
        <v>#REF!</v>
      </c>
      <c r="D27" s="53"/>
      <c r="E27" s="75"/>
      <c r="F27" s="76" t="e">
        <f t="shared" si="1"/>
        <v>#REF!</v>
      </c>
      <c r="G27" s="53" t="e">
        <f t="shared" si="2"/>
        <v>#REF!</v>
      </c>
      <c r="H27" s="75" t="e">
        <f>SUM(#REF!)</f>
        <v>#REF!</v>
      </c>
      <c r="I27" s="76" t="e">
        <f t="shared" si="0"/>
        <v>#REF!</v>
      </c>
      <c r="J27" s="53" t="e">
        <f t="shared" si="3"/>
        <v>#REF!</v>
      </c>
    </row>
    <row r="28" spans="1:15" ht="15.75" hidden="1" customHeight="1">
      <c r="A28" s="47">
        <v>27</v>
      </c>
      <c r="B28" s="48" t="s">
        <v>152</v>
      </c>
      <c r="C28" s="50" t="e">
        <f>SUM(#REF!)</f>
        <v>#REF!</v>
      </c>
      <c r="D28" s="53"/>
      <c r="E28" s="75"/>
      <c r="F28" s="76" t="e">
        <f t="shared" si="1"/>
        <v>#REF!</v>
      </c>
      <c r="G28" s="53" t="e">
        <f t="shared" si="2"/>
        <v>#REF!</v>
      </c>
      <c r="H28" s="75" t="e">
        <f>SUM(#REF!)</f>
        <v>#REF!</v>
      </c>
      <c r="I28" s="76" t="e">
        <f t="shared" si="0"/>
        <v>#REF!</v>
      </c>
      <c r="J28" s="53" t="e">
        <f t="shared" si="3"/>
        <v>#REF!</v>
      </c>
    </row>
    <row r="29" spans="1:15" ht="15.75" hidden="1" customHeight="1">
      <c r="A29" s="47">
        <v>44</v>
      </c>
      <c r="B29" s="48" t="s">
        <v>141</v>
      </c>
      <c r="C29" s="50" t="e">
        <f>SUM(#REF!)</f>
        <v>#REF!</v>
      </c>
      <c r="D29" s="53"/>
      <c r="E29" s="75"/>
      <c r="F29" s="76" t="e">
        <f t="shared" si="1"/>
        <v>#REF!</v>
      </c>
      <c r="G29" s="53" t="e">
        <f t="shared" si="2"/>
        <v>#REF!</v>
      </c>
      <c r="H29" s="75" t="e">
        <f>SUM(#REF!)</f>
        <v>#REF!</v>
      </c>
      <c r="I29" s="76" t="e">
        <f t="shared" si="0"/>
        <v>#REF!</v>
      </c>
      <c r="J29" s="53" t="e">
        <f t="shared" si="3"/>
        <v>#REF!</v>
      </c>
    </row>
    <row r="30" spans="1:15" ht="15.75" hidden="1" customHeight="1">
      <c r="A30" s="47">
        <v>52</v>
      </c>
      <c r="B30" s="48" t="s">
        <v>190</v>
      </c>
      <c r="C30" s="50" t="e">
        <f>SUM(#REF!)</f>
        <v>#REF!</v>
      </c>
      <c r="D30" s="53"/>
      <c r="E30" s="75"/>
      <c r="F30" s="76" t="e">
        <f t="shared" si="1"/>
        <v>#REF!</v>
      </c>
      <c r="G30" s="53" t="e">
        <f t="shared" si="2"/>
        <v>#REF!</v>
      </c>
      <c r="H30" s="75" t="e">
        <f>SUM(#REF!)</f>
        <v>#REF!</v>
      </c>
      <c r="I30" s="76" t="e">
        <f t="shared" si="0"/>
        <v>#REF!</v>
      </c>
      <c r="J30" s="53" t="e">
        <f t="shared" si="3"/>
        <v>#REF!</v>
      </c>
    </row>
    <row r="31" spans="1:15" ht="15.75" hidden="1" customHeight="1">
      <c r="A31" s="43"/>
      <c r="B31" s="43"/>
    </row>
    <row r="32" spans="1:15" ht="15.75" hidden="1" customHeight="1">
      <c r="A32" s="43"/>
      <c r="B32" s="43"/>
    </row>
    <row r="33" spans="1:15" s="74" customFormat="1" ht="29.25" hidden="1" customHeight="1">
      <c r="A33" s="73"/>
      <c r="B33" s="73" t="s">
        <v>84</v>
      </c>
      <c r="C33" s="50" t="e">
        <f>SUM(#REF!)</f>
        <v>#REF!</v>
      </c>
      <c r="D33" s="71" t="e">
        <f>C33/C14</f>
        <v>#REF!</v>
      </c>
      <c r="F33" s="16" t="e">
        <f>SUM(#REF!)</f>
        <v>#REF!</v>
      </c>
      <c r="G33" s="19" t="e">
        <f>F33/C33</f>
        <v>#REF!</v>
      </c>
      <c r="H33" s="20" t="e">
        <f>SUM(#REF!)</f>
        <v>#REF!</v>
      </c>
      <c r="I33" s="21" t="e">
        <f>H33/C33</f>
        <v>#REF!</v>
      </c>
      <c r="J33" s="20" t="e">
        <f>SUM(#REF!)</f>
        <v>#REF!</v>
      </c>
      <c r="K33" s="21" t="e">
        <f>J33/C33</f>
        <v>#REF!</v>
      </c>
      <c r="L33" s="22" t="e">
        <f>SUM(#REF!)</f>
        <v>#REF!</v>
      </c>
      <c r="M33" s="21" t="e">
        <f>L33/C33</f>
        <v>#REF!</v>
      </c>
      <c r="N33" s="77"/>
      <c r="O33" s="77"/>
    </row>
    <row r="34" spans="1:15" ht="15.75" customHeight="1">
      <c r="A34" s="43"/>
      <c r="B34" s="43"/>
    </row>
    <row r="35" spans="1:15" ht="15.75" customHeight="1">
      <c r="A35" s="43"/>
      <c r="B35" s="43"/>
    </row>
    <row r="36" spans="1:15" ht="15.75" customHeight="1">
      <c r="A36" s="43"/>
      <c r="B36" s="43"/>
    </row>
    <row r="37" spans="1:15" ht="15.75" customHeight="1">
      <c r="A37" s="43"/>
      <c r="B37" s="43"/>
    </row>
    <row r="38" spans="1:15" ht="15.75" customHeight="1">
      <c r="A38" s="43"/>
      <c r="B38" s="43"/>
    </row>
    <row r="39" spans="1:15" ht="15.75" customHeight="1">
      <c r="A39" s="43"/>
      <c r="B39" s="43"/>
    </row>
    <row r="40" spans="1:15" ht="15.75" customHeight="1">
      <c r="A40" s="43"/>
      <c r="B40" s="43"/>
    </row>
    <row r="41" spans="1:15" ht="15.75" customHeight="1">
      <c r="A41" s="43"/>
      <c r="B41" s="43"/>
    </row>
    <row r="42" spans="1:15" ht="15.75" customHeight="1">
      <c r="A42" s="43"/>
      <c r="B42" s="43"/>
    </row>
    <row r="43" spans="1:15" ht="15.75" customHeight="1">
      <c r="A43" s="43"/>
      <c r="B43" s="43"/>
    </row>
    <row r="44" spans="1:15" ht="15.75" customHeight="1">
      <c r="A44" s="43"/>
      <c r="B44" s="43"/>
    </row>
    <row r="45" spans="1:15" ht="15.75" customHeight="1">
      <c r="A45" s="43"/>
      <c r="B45" s="43"/>
    </row>
    <row r="46" spans="1:15" ht="15.75" customHeight="1">
      <c r="A46" s="43"/>
      <c r="B46" s="43"/>
    </row>
    <row r="47" spans="1:15" ht="15.75" customHeight="1">
      <c r="A47" s="43"/>
      <c r="B47" s="43"/>
    </row>
    <row r="48" spans="1:15" ht="15.75" customHeight="1">
      <c r="A48" s="43"/>
      <c r="B48" s="43"/>
    </row>
    <row r="49" spans="1:2" ht="15.75" customHeight="1">
      <c r="A49" s="43"/>
      <c r="B49" s="43"/>
    </row>
    <row r="50" spans="1:2" ht="15.75" customHeight="1">
      <c r="A50" s="43"/>
      <c r="B50" s="43"/>
    </row>
    <row r="51" spans="1:2" ht="15.75" customHeight="1">
      <c r="A51" s="43"/>
      <c r="B51" s="43"/>
    </row>
  </sheetData>
  <mergeCells count="13">
    <mergeCell ref="J4:K4"/>
    <mergeCell ref="L4:M4"/>
    <mergeCell ref="N4:O4"/>
    <mergeCell ref="A1:M1"/>
    <mergeCell ref="A2:O2"/>
    <mergeCell ref="A3:A5"/>
    <mergeCell ref="B3:B5"/>
    <mergeCell ref="C3:C5"/>
    <mergeCell ref="D3:O3"/>
    <mergeCell ref="D4:D5"/>
    <mergeCell ref="E4:E5"/>
    <mergeCell ref="F4:G4"/>
    <mergeCell ref="H4:I4"/>
  </mergeCells>
  <pageMargins left="0.70866141732283472" right="0.46875" top="0.74803149606299213" bottom="0.74803149606299213" header="0" footer="0"/>
  <pageSetup paperSize="9" scale="9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FB700-7E4B-4721-806C-519C477477A0}">
  <dimension ref="A1:BF51"/>
  <sheetViews>
    <sheetView showWhiteSpace="0" view="pageLayout" topLeftCell="AT1" zoomScale="70" zoomScaleNormal="55" zoomScalePageLayoutView="70" workbookViewId="0">
      <selection activeCell="AX4" sqref="AX4"/>
    </sheetView>
  </sheetViews>
  <sheetFormatPr defaultColWidth="12.85546875" defaultRowHeight="15" customHeight="1"/>
  <cols>
    <col min="1" max="1" width="4.7109375" style="44" customWidth="1"/>
    <col min="2" max="2" width="30.7109375" style="44" customWidth="1"/>
    <col min="3" max="13" width="6.5703125" style="44" customWidth="1"/>
    <col min="14" max="14" width="7.7109375" style="44" customWidth="1"/>
    <col min="15" max="15" width="8.42578125" style="44" customWidth="1"/>
    <col min="16" max="16" width="8.28515625" style="44" customWidth="1"/>
    <col min="17" max="17" width="7.5703125" style="44" customWidth="1"/>
    <col min="18" max="18" width="8.28515625" style="44" customWidth="1"/>
    <col min="19" max="19" width="9.42578125" style="44" customWidth="1"/>
    <col min="20" max="20" width="8.7109375" style="44" customWidth="1"/>
    <col min="21" max="21" width="8.28515625" style="44" customWidth="1"/>
    <col min="22" max="43" width="8" style="44" customWidth="1"/>
    <col min="44" max="44" width="12.85546875" style="44"/>
    <col min="45" max="46" width="8.85546875" style="45" customWidth="1"/>
    <col min="47" max="47" width="10.28515625" style="45" customWidth="1"/>
    <col min="48" max="53" width="8.85546875" style="45" customWidth="1"/>
    <col min="54" max="56" width="12.85546875" style="44"/>
    <col min="57" max="58" width="12.85546875" style="45"/>
    <col min="59" max="16384" width="12.85546875" style="44"/>
  </cols>
  <sheetData>
    <row r="1" spans="1:58" ht="15.75" customHeight="1">
      <c r="A1" s="40" t="s">
        <v>214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277" t="s">
        <v>88</v>
      </c>
      <c r="AS1" s="280" t="s">
        <v>86</v>
      </c>
      <c r="AT1" s="280"/>
      <c r="AU1" s="280" t="s">
        <v>85</v>
      </c>
      <c r="AV1" s="280"/>
      <c r="AW1" s="280"/>
      <c r="AX1" s="280"/>
      <c r="AY1" s="280"/>
      <c r="AZ1" s="280"/>
      <c r="BA1" s="280"/>
      <c r="BB1" s="280"/>
    </row>
    <row r="2" spans="1:58" ht="15.75" customHeight="1">
      <c r="A2" s="40" t="s">
        <v>450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278"/>
      <c r="AS2" s="281" t="s">
        <v>2</v>
      </c>
      <c r="AT2" s="281" t="s">
        <v>3</v>
      </c>
      <c r="AU2" s="281" t="s">
        <v>2</v>
      </c>
      <c r="AV2" s="281" t="s">
        <v>3</v>
      </c>
      <c r="AW2" s="283" t="s">
        <v>82</v>
      </c>
      <c r="AX2" s="283"/>
      <c r="AY2" s="284" t="s">
        <v>443</v>
      </c>
      <c r="AZ2" s="284"/>
      <c r="BA2" s="274" t="s">
        <v>441</v>
      </c>
      <c r="BB2" s="274"/>
      <c r="BC2" s="274" t="s">
        <v>333</v>
      </c>
      <c r="BD2" s="275"/>
      <c r="BE2" s="276">
        <v>10</v>
      </c>
      <c r="BF2" s="276"/>
    </row>
    <row r="3" spans="1:58" ht="15.75" customHeight="1" thickBot="1">
      <c r="A3" s="46" t="s">
        <v>0</v>
      </c>
      <c r="B3" s="46" t="s">
        <v>13</v>
      </c>
      <c r="C3" s="46">
        <v>0</v>
      </c>
      <c r="D3" s="46">
        <v>0.25</v>
      </c>
      <c r="E3" s="46">
        <v>0.5</v>
      </c>
      <c r="F3" s="46">
        <v>0.75</v>
      </c>
      <c r="G3" s="46">
        <v>1</v>
      </c>
      <c r="H3" s="46">
        <v>1.25</v>
      </c>
      <c r="I3" s="46">
        <v>1.5</v>
      </c>
      <c r="J3" s="46">
        <v>1.75</v>
      </c>
      <c r="K3" s="46">
        <v>2</v>
      </c>
      <c r="L3" s="46">
        <v>2.25</v>
      </c>
      <c r="M3" s="46">
        <v>2.5</v>
      </c>
      <c r="N3" s="46">
        <v>2.75</v>
      </c>
      <c r="O3" s="46">
        <v>3</v>
      </c>
      <c r="P3" s="46">
        <v>3.25</v>
      </c>
      <c r="Q3" s="46">
        <v>3.5</v>
      </c>
      <c r="R3" s="46">
        <v>3.75</v>
      </c>
      <c r="S3" s="46">
        <v>4</v>
      </c>
      <c r="T3" s="46">
        <v>4.25</v>
      </c>
      <c r="U3" s="46">
        <v>4.5</v>
      </c>
      <c r="V3" s="46">
        <v>4.75</v>
      </c>
      <c r="W3" s="46">
        <v>5</v>
      </c>
      <c r="X3" s="46">
        <v>5.25</v>
      </c>
      <c r="Y3" s="46">
        <v>5.5</v>
      </c>
      <c r="Z3" s="46">
        <v>5.75</v>
      </c>
      <c r="AA3" s="46">
        <v>6</v>
      </c>
      <c r="AB3" s="46">
        <v>6.25</v>
      </c>
      <c r="AC3" s="46">
        <v>6.5</v>
      </c>
      <c r="AD3" s="46">
        <v>6.75</v>
      </c>
      <c r="AE3" s="46">
        <v>7</v>
      </c>
      <c r="AF3" s="46">
        <v>7.25</v>
      </c>
      <c r="AG3" s="46">
        <v>7.5</v>
      </c>
      <c r="AH3" s="46">
        <v>7.75</v>
      </c>
      <c r="AI3" s="46">
        <v>8</v>
      </c>
      <c r="AJ3" s="46">
        <v>8.25</v>
      </c>
      <c r="AK3" s="46">
        <v>8.5</v>
      </c>
      <c r="AL3" s="46">
        <v>8.75</v>
      </c>
      <c r="AM3" s="46">
        <v>9</v>
      </c>
      <c r="AN3" s="46">
        <v>9.25</v>
      </c>
      <c r="AO3" s="46">
        <v>9.5</v>
      </c>
      <c r="AP3" s="46">
        <v>9.75</v>
      </c>
      <c r="AQ3" s="46">
        <v>10</v>
      </c>
      <c r="AR3" s="279"/>
      <c r="AS3" s="282"/>
      <c r="AT3" s="282"/>
      <c r="AU3" s="282"/>
      <c r="AV3" s="282"/>
      <c r="AW3" s="11" t="s">
        <v>87</v>
      </c>
      <c r="AX3" s="10" t="s">
        <v>14</v>
      </c>
      <c r="AY3" s="11" t="s">
        <v>87</v>
      </c>
      <c r="AZ3" s="10" t="s">
        <v>14</v>
      </c>
      <c r="BA3" s="11" t="s">
        <v>87</v>
      </c>
      <c r="BB3" s="10" t="s">
        <v>14</v>
      </c>
      <c r="BC3" s="11" t="s">
        <v>87</v>
      </c>
      <c r="BD3" s="10" t="s">
        <v>14</v>
      </c>
      <c r="BE3" s="11" t="s">
        <v>87</v>
      </c>
      <c r="BF3" s="10" t="s">
        <v>14</v>
      </c>
    </row>
    <row r="4" spans="1:58" ht="15.75" customHeight="1" thickBot="1">
      <c r="A4" s="47">
        <v>1</v>
      </c>
      <c r="B4" s="207" t="s">
        <v>17</v>
      </c>
      <c r="C4" s="208">
        <v>1</v>
      </c>
      <c r="D4" s="208">
        <v>0</v>
      </c>
      <c r="E4" s="208">
        <v>0</v>
      </c>
      <c r="F4" s="208">
        <v>0</v>
      </c>
      <c r="G4" s="208">
        <v>0</v>
      </c>
      <c r="H4" s="208">
        <v>0</v>
      </c>
      <c r="I4" s="208">
        <v>0</v>
      </c>
      <c r="J4" s="208">
        <v>0</v>
      </c>
      <c r="K4" s="208">
        <v>0</v>
      </c>
      <c r="L4" s="208">
        <v>0</v>
      </c>
      <c r="M4" s="208">
        <v>0</v>
      </c>
      <c r="N4" s="208">
        <v>0</v>
      </c>
      <c r="O4" s="208">
        <v>0</v>
      </c>
      <c r="P4" s="208">
        <v>0</v>
      </c>
      <c r="Q4" s="208">
        <v>0</v>
      </c>
      <c r="R4" s="208">
        <v>0</v>
      </c>
      <c r="S4" s="208">
        <v>1</v>
      </c>
      <c r="T4" s="208">
        <v>0</v>
      </c>
      <c r="U4" s="208">
        <v>0</v>
      </c>
      <c r="V4" s="208">
        <v>0</v>
      </c>
      <c r="W4" s="208">
        <v>2</v>
      </c>
      <c r="X4" s="208">
        <v>2</v>
      </c>
      <c r="Y4" s="208">
        <v>5</v>
      </c>
      <c r="Z4" s="208">
        <v>8</v>
      </c>
      <c r="AA4" s="208">
        <v>9</v>
      </c>
      <c r="AB4" s="208">
        <v>22</v>
      </c>
      <c r="AC4" s="208">
        <v>26</v>
      </c>
      <c r="AD4" s="208">
        <v>45</v>
      </c>
      <c r="AE4" s="208">
        <v>81</v>
      </c>
      <c r="AF4" s="208">
        <v>131</v>
      </c>
      <c r="AG4" s="208">
        <v>160</v>
      </c>
      <c r="AH4" s="208">
        <v>246</v>
      </c>
      <c r="AI4" s="208">
        <v>382</v>
      </c>
      <c r="AJ4" s="208">
        <v>498</v>
      </c>
      <c r="AK4" s="208">
        <v>685</v>
      </c>
      <c r="AL4" s="208">
        <v>786</v>
      </c>
      <c r="AM4" s="208">
        <v>959</v>
      </c>
      <c r="AN4" s="208">
        <v>931</v>
      </c>
      <c r="AO4" s="208">
        <v>825</v>
      </c>
      <c r="AP4" s="208">
        <v>473</v>
      </c>
      <c r="AQ4" s="208">
        <v>146</v>
      </c>
      <c r="AR4" s="50">
        <f>SUM(C4:AQ4)</f>
        <v>6424</v>
      </c>
      <c r="AS4" s="50"/>
      <c r="AT4" s="53"/>
      <c r="AU4" s="18">
        <f t="shared" ref="AU4:AU12" si="0">AR22/AR4</f>
        <v>8.7798879202988793</v>
      </c>
      <c r="AV4" s="47">
        <v>1</v>
      </c>
      <c r="AW4" s="16">
        <f>SUM(C4:V4)</f>
        <v>2</v>
      </c>
      <c r="AX4" s="19">
        <f>AW4/AR4</f>
        <v>3.1133250311332503E-4</v>
      </c>
      <c r="AY4" s="20">
        <f>SUM(W4:AF4)</f>
        <v>331</v>
      </c>
      <c r="AZ4" s="21">
        <f t="shared" ref="AZ4:AZ12" si="1">AY4/AR4</f>
        <v>5.152552926525529E-2</v>
      </c>
      <c r="BA4" s="20">
        <f>SUM(AG4:AL4)</f>
        <v>2757</v>
      </c>
      <c r="BB4" s="21">
        <f t="shared" ref="BB4:BB12" si="2">BA4/AR4</f>
        <v>0.42917185554171855</v>
      </c>
      <c r="BC4" s="20">
        <f>SUM(AM4:AQ4)</f>
        <v>3334</v>
      </c>
      <c r="BD4" s="21">
        <f t="shared" ref="BD4:BD12" si="3">BC4/AR4</f>
        <v>0.51899128268991279</v>
      </c>
      <c r="BE4" s="51">
        <f>AQ4</f>
        <v>146</v>
      </c>
      <c r="BF4" s="90">
        <f t="shared" ref="BF4:BF12" si="4">BE4/AR4</f>
        <v>2.2727272727272728E-2</v>
      </c>
    </row>
    <row r="5" spans="1:58" ht="15.75" customHeight="1" thickBot="1">
      <c r="A5" s="47">
        <v>2</v>
      </c>
      <c r="B5" s="207" t="s">
        <v>152</v>
      </c>
      <c r="C5" s="208">
        <v>0</v>
      </c>
      <c r="D5" s="208">
        <v>0</v>
      </c>
      <c r="E5" s="208">
        <v>0</v>
      </c>
      <c r="F5" s="208">
        <v>0</v>
      </c>
      <c r="G5" s="208">
        <v>0</v>
      </c>
      <c r="H5" s="208">
        <v>0</v>
      </c>
      <c r="I5" s="208">
        <v>0</v>
      </c>
      <c r="J5" s="208">
        <v>1</v>
      </c>
      <c r="K5" s="208">
        <v>1</v>
      </c>
      <c r="L5" s="208">
        <v>0</v>
      </c>
      <c r="M5" s="208">
        <v>0</v>
      </c>
      <c r="N5" s="208">
        <v>4</v>
      </c>
      <c r="O5" s="208">
        <v>1</v>
      </c>
      <c r="P5" s="208">
        <v>0</v>
      </c>
      <c r="Q5" s="208">
        <v>2</v>
      </c>
      <c r="R5" s="208">
        <v>0</v>
      </c>
      <c r="S5" s="208">
        <v>2</v>
      </c>
      <c r="T5" s="208">
        <v>0</v>
      </c>
      <c r="U5" s="208">
        <v>5</v>
      </c>
      <c r="V5" s="208">
        <v>2</v>
      </c>
      <c r="W5" s="208">
        <v>11</v>
      </c>
      <c r="X5" s="208">
        <v>9</v>
      </c>
      <c r="Y5" s="208">
        <v>9</v>
      </c>
      <c r="Z5" s="208">
        <v>15</v>
      </c>
      <c r="AA5" s="208">
        <v>15</v>
      </c>
      <c r="AB5" s="208">
        <v>27</v>
      </c>
      <c r="AC5" s="208">
        <v>35</v>
      </c>
      <c r="AD5" s="208">
        <v>47</v>
      </c>
      <c r="AE5" s="208">
        <v>76</v>
      </c>
      <c r="AF5" s="208">
        <v>124</v>
      </c>
      <c r="AG5" s="208">
        <v>195</v>
      </c>
      <c r="AH5" s="208">
        <v>275</v>
      </c>
      <c r="AI5" s="208">
        <v>332</v>
      </c>
      <c r="AJ5" s="208">
        <v>477</v>
      </c>
      <c r="AK5" s="208">
        <v>606</v>
      </c>
      <c r="AL5" s="208">
        <v>760</v>
      </c>
      <c r="AM5" s="208">
        <v>811</v>
      </c>
      <c r="AN5" s="208">
        <v>803</v>
      </c>
      <c r="AO5" s="208">
        <v>618</v>
      </c>
      <c r="AP5" s="208">
        <v>365</v>
      </c>
      <c r="AQ5" s="208">
        <v>97</v>
      </c>
      <c r="AR5" s="50">
        <f t="shared" ref="AR5:AR12" si="5">SUM(C5:AQ5)</f>
        <v>5725</v>
      </c>
      <c r="AS5" s="50"/>
      <c r="AT5" s="53"/>
      <c r="AU5" s="18">
        <f t="shared" si="0"/>
        <v>8.6724454148471608</v>
      </c>
      <c r="AV5" s="47">
        <v>3</v>
      </c>
      <c r="AW5" s="16">
        <f t="shared" ref="AW5:AW12" si="6">SUM(C5:V5)</f>
        <v>18</v>
      </c>
      <c r="AX5" s="19">
        <f t="shared" ref="AX5:AX12" si="7">AW5/AR5</f>
        <v>3.1441048034934497E-3</v>
      </c>
      <c r="AY5" s="20">
        <f t="shared" ref="AY5:AY12" si="8">SUM(W5:AF5)</f>
        <v>368</v>
      </c>
      <c r="AZ5" s="21">
        <f t="shared" si="1"/>
        <v>6.4279475982532752E-2</v>
      </c>
      <c r="BA5" s="20">
        <f t="shared" ref="BA5:BA12" si="9">SUM(AG5:AL5)</f>
        <v>2645</v>
      </c>
      <c r="BB5" s="21">
        <f t="shared" si="2"/>
        <v>0.46200873362445416</v>
      </c>
      <c r="BC5" s="20">
        <f t="shared" ref="BC5:BC12" si="10">SUM(AM5:AQ5)</f>
        <v>2694</v>
      </c>
      <c r="BD5" s="21">
        <f t="shared" si="3"/>
        <v>0.47056768558951967</v>
      </c>
      <c r="BE5" s="51">
        <f t="shared" ref="BE5:BE12" si="11">AQ5</f>
        <v>97</v>
      </c>
      <c r="BF5" s="90">
        <f t="shared" si="4"/>
        <v>1.6943231441048034E-2</v>
      </c>
    </row>
    <row r="6" spans="1:58" ht="15.75" customHeight="1" thickBot="1">
      <c r="A6" s="47">
        <v>3</v>
      </c>
      <c r="B6" s="207" t="s">
        <v>160</v>
      </c>
      <c r="C6" s="208">
        <v>0</v>
      </c>
      <c r="D6" s="208">
        <v>0</v>
      </c>
      <c r="E6" s="208">
        <v>0</v>
      </c>
      <c r="F6" s="208">
        <v>0</v>
      </c>
      <c r="G6" s="208">
        <v>0</v>
      </c>
      <c r="H6" s="208">
        <v>0</v>
      </c>
      <c r="I6" s="208">
        <v>0</v>
      </c>
      <c r="J6" s="208">
        <v>0</v>
      </c>
      <c r="K6" s="208">
        <v>0</v>
      </c>
      <c r="L6" s="208">
        <v>0</v>
      </c>
      <c r="M6" s="208">
        <v>0</v>
      </c>
      <c r="N6" s="208">
        <v>0</v>
      </c>
      <c r="O6" s="208">
        <v>1</v>
      </c>
      <c r="P6" s="208">
        <v>0</v>
      </c>
      <c r="Q6" s="208">
        <v>0</v>
      </c>
      <c r="R6" s="208">
        <v>0</v>
      </c>
      <c r="S6" s="208">
        <v>0</v>
      </c>
      <c r="T6" s="208">
        <v>1</v>
      </c>
      <c r="U6" s="208">
        <v>2</v>
      </c>
      <c r="V6" s="208">
        <v>3</v>
      </c>
      <c r="W6" s="208">
        <v>5</v>
      </c>
      <c r="X6" s="208">
        <v>7</v>
      </c>
      <c r="Y6" s="208">
        <v>13</v>
      </c>
      <c r="Z6" s="208">
        <v>12</v>
      </c>
      <c r="AA6" s="208">
        <v>20</v>
      </c>
      <c r="AB6" s="208">
        <v>42</v>
      </c>
      <c r="AC6" s="208">
        <v>67</v>
      </c>
      <c r="AD6" s="208">
        <v>89</v>
      </c>
      <c r="AE6" s="208">
        <v>147</v>
      </c>
      <c r="AF6" s="208">
        <v>220</v>
      </c>
      <c r="AG6" s="208">
        <v>285</v>
      </c>
      <c r="AH6" s="208">
        <v>373</v>
      </c>
      <c r="AI6" s="208">
        <v>515</v>
      </c>
      <c r="AJ6" s="208">
        <v>624</v>
      </c>
      <c r="AK6" s="208">
        <v>744</v>
      </c>
      <c r="AL6" s="208">
        <v>932</v>
      </c>
      <c r="AM6" s="208">
        <v>988</v>
      </c>
      <c r="AN6" s="208">
        <v>994</v>
      </c>
      <c r="AO6" s="208">
        <v>809</v>
      </c>
      <c r="AP6" s="208">
        <v>550</v>
      </c>
      <c r="AQ6" s="208">
        <v>197</v>
      </c>
      <c r="AR6" s="50">
        <f t="shared" si="5"/>
        <v>7640</v>
      </c>
      <c r="AS6" s="50"/>
      <c r="AT6" s="53"/>
      <c r="AU6" s="18">
        <f t="shared" si="0"/>
        <v>8.6590641361256537</v>
      </c>
      <c r="AV6" s="47">
        <v>4</v>
      </c>
      <c r="AW6" s="16">
        <f t="shared" si="6"/>
        <v>7</v>
      </c>
      <c r="AX6" s="19">
        <f t="shared" si="7"/>
        <v>9.1623036649214661E-4</v>
      </c>
      <c r="AY6" s="20">
        <f t="shared" si="8"/>
        <v>622</v>
      </c>
      <c r="AZ6" s="21">
        <f t="shared" si="1"/>
        <v>8.141361256544502E-2</v>
      </c>
      <c r="BA6" s="20">
        <f t="shared" si="9"/>
        <v>3473</v>
      </c>
      <c r="BB6" s="21">
        <f t="shared" si="2"/>
        <v>0.45458115183246073</v>
      </c>
      <c r="BC6" s="20">
        <f t="shared" si="10"/>
        <v>3538</v>
      </c>
      <c r="BD6" s="21">
        <f t="shared" si="3"/>
        <v>0.46308900523560209</v>
      </c>
      <c r="BE6" s="51">
        <f t="shared" si="11"/>
        <v>197</v>
      </c>
      <c r="BF6" s="90">
        <f t="shared" si="4"/>
        <v>2.5785340314136127E-2</v>
      </c>
    </row>
    <row r="7" spans="1:58" ht="15.75" customHeight="1" thickBot="1">
      <c r="A7" s="47">
        <v>4</v>
      </c>
      <c r="B7" s="207" t="s">
        <v>146</v>
      </c>
      <c r="C7" s="208">
        <v>0</v>
      </c>
      <c r="D7" s="208">
        <v>0</v>
      </c>
      <c r="E7" s="208">
        <v>0</v>
      </c>
      <c r="F7" s="208">
        <v>0</v>
      </c>
      <c r="G7" s="208">
        <v>0</v>
      </c>
      <c r="H7" s="208">
        <v>0</v>
      </c>
      <c r="I7" s="208">
        <v>0</v>
      </c>
      <c r="J7" s="208">
        <v>1</v>
      </c>
      <c r="K7" s="208">
        <v>0</v>
      </c>
      <c r="L7" s="208">
        <v>0</v>
      </c>
      <c r="M7" s="208">
        <v>0</v>
      </c>
      <c r="N7" s="208">
        <v>0</v>
      </c>
      <c r="O7" s="208">
        <v>0</v>
      </c>
      <c r="P7" s="208">
        <v>0</v>
      </c>
      <c r="Q7" s="208">
        <v>0</v>
      </c>
      <c r="R7" s="208">
        <v>0</v>
      </c>
      <c r="S7" s="208">
        <v>0</v>
      </c>
      <c r="T7" s="208">
        <v>0</v>
      </c>
      <c r="U7" s="208">
        <v>1</v>
      </c>
      <c r="V7" s="208">
        <v>2</v>
      </c>
      <c r="W7" s="208">
        <v>2</v>
      </c>
      <c r="X7" s="208">
        <v>5</v>
      </c>
      <c r="Y7" s="208">
        <v>8</v>
      </c>
      <c r="Z7" s="208">
        <v>26</v>
      </c>
      <c r="AA7" s="208">
        <v>16</v>
      </c>
      <c r="AB7" s="208">
        <v>27</v>
      </c>
      <c r="AC7" s="208">
        <v>59</v>
      </c>
      <c r="AD7" s="208">
        <v>87</v>
      </c>
      <c r="AE7" s="208">
        <v>117</v>
      </c>
      <c r="AF7" s="208">
        <v>148</v>
      </c>
      <c r="AG7" s="208">
        <v>235</v>
      </c>
      <c r="AH7" s="208">
        <v>283</v>
      </c>
      <c r="AI7" s="208">
        <v>365</v>
      </c>
      <c r="AJ7" s="208">
        <v>487</v>
      </c>
      <c r="AK7" s="208">
        <v>581</v>
      </c>
      <c r="AL7" s="208">
        <v>642</v>
      </c>
      <c r="AM7" s="208">
        <v>610</v>
      </c>
      <c r="AN7" s="208">
        <v>601</v>
      </c>
      <c r="AO7" s="208">
        <v>410</v>
      </c>
      <c r="AP7" s="208">
        <v>201</v>
      </c>
      <c r="AQ7" s="208">
        <v>50</v>
      </c>
      <c r="AR7" s="50">
        <f t="shared" si="5"/>
        <v>4964</v>
      </c>
      <c r="AS7" s="50"/>
      <c r="AT7" s="53"/>
      <c r="AU7" s="18">
        <f t="shared" si="0"/>
        <v>8.5065471394037075</v>
      </c>
      <c r="AV7" s="47">
        <v>6</v>
      </c>
      <c r="AW7" s="16">
        <f t="shared" si="6"/>
        <v>4</v>
      </c>
      <c r="AX7" s="19">
        <f t="shared" si="7"/>
        <v>8.0580177276390005E-4</v>
      </c>
      <c r="AY7" s="20">
        <f t="shared" si="8"/>
        <v>495</v>
      </c>
      <c r="AZ7" s="21">
        <f t="shared" si="1"/>
        <v>9.9717969379532631E-2</v>
      </c>
      <c r="BA7" s="20">
        <f t="shared" si="9"/>
        <v>2593</v>
      </c>
      <c r="BB7" s="21">
        <f t="shared" si="2"/>
        <v>0.52236099919419821</v>
      </c>
      <c r="BC7" s="20">
        <f t="shared" si="10"/>
        <v>1872</v>
      </c>
      <c r="BD7" s="21">
        <f t="shared" si="3"/>
        <v>0.37711522965350525</v>
      </c>
      <c r="BE7" s="51">
        <f t="shared" si="11"/>
        <v>50</v>
      </c>
      <c r="BF7" s="90">
        <f t="shared" si="4"/>
        <v>1.0072522159548751E-2</v>
      </c>
    </row>
    <row r="8" spans="1:58" s="60" customFormat="1" ht="15.75" customHeight="1" thickBot="1">
      <c r="A8" s="47">
        <v>5</v>
      </c>
      <c r="B8" s="207" t="s">
        <v>191</v>
      </c>
      <c r="C8" s="208">
        <v>0</v>
      </c>
      <c r="D8" s="208">
        <v>0</v>
      </c>
      <c r="E8" s="208">
        <v>0</v>
      </c>
      <c r="F8" s="208">
        <v>0</v>
      </c>
      <c r="G8" s="208">
        <v>0</v>
      </c>
      <c r="H8" s="208">
        <v>0</v>
      </c>
      <c r="I8" s="208">
        <v>0</v>
      </c>
      <c r="J8" s="208">
        <v>0</v>
      </c>
      <c r="K8" s="208">
        <v>0</v>
      </c>
      <c r="L8" s="208">
        <v>0</v>
      </c>
      <c r="M8" s="208">
        <v>1</v>
      </c>
      <c r="N8" s="208">
        <v>0</v>
      </c>
      <c r="O8" s="208">
        <v>0</v>
      </c>
      <c r="P8" s="208">
        <v>2</v>
      </c>
      <c r="Q8" s="208">
        <v>0</v>
      </c>
      <c r="R8" s="208">
        <v>1</v>
      </c>
      <c r="S8" s="208">
        <v>5</v>
      </c>
      <c r="T8" s="208">
        <v>5</v>
      </c>
      <c r="U8" s="208">
        <v>3</v>
      </c>
      <c r="V8" s="208">
        <v>12</v>
      </c>
      <c r="W8" s="208">
        <v>17</v>
      </c>
      <c r="X8" s="208">
        <v>22</v>
      </c>
      <c r="Y8" s="208">
        <v>25</v>
      </c>
      <c r="Z8" s="208">
        <v>39</v>
      </c>
      <c r="AA8" s="208">
        <v>66</v>
      </c>
      <c r="AB8" s="208">
        <v>113</v>
      </c>
      <c r="AC8" s="208">
        <v>122</v>
      </c>
      <c r="AD8" s="208">
        <v>187</v>
      </c>
      <c r="AE8" s="208">
        <v>235</v>
      </c>
      <c r="AF8" s="208">
        <v>337</v>
      </c>
      <c r="AG8" s="208">
        <v>397</v>
      </c>
      <c r="AH8" s="208">
        <v>560</v>
      </c>
      <c r="AI8" s="208">
        <v>744</v>
      </c>
      <c r="AJ8" s="208">
        <v>915</v>
      </c>
      <c r="AK8" s="208">
        <v>1046</v>
      </c>
      <c r="AL8" s="208">
        <v>1127</v>
      </c>
      <c r="AM8" s="208">
        <v>1040</v>
      </c>
      <c r="AN8" s="208">
        <v>996</v>
      </c>
      <c r="AO8" s="208">
        <v>686</v>
      </c>
      <c r="AP8" s="208">
        <v>374</v>
      </c>
      <c r="AQ8" s="208">
        <v>103</v>
      </c>
      <c r="AR8" s="50">
        <f t="shared" si="5"/>
        <v>9180</v>
      </c>
      <c r="AS8" s="50"/>
      <c r="AT8" s="53"/>
      <c r="AU8" s="71">
        <f>AR26/AR8</f>
        <v>8.4171568627450988</v>
      </c>
      <c r="AV8" s="47">
        <v>9</v>
      </c>
      <c r="AW8" s="16">
        <f t="shared" si="6"/>
        <v>29</v>
      </c>
      <c r="AX8" s="19">
        <f t="shared" si="7"/>
        <v>3.1590413943355122E-3</v>
      </c>
      <c r="AY8" s="20">
        <f t="shared" si="8"/>
        <v>1163</v>
      </c>
      <c r="AZ8" s="21">
        <f t="shared" si="1"/>
        <v>0.1266884531590414</v>
      </c>
      <c r="BA8" s="20">
        <f t="shared" si="9"/>
        <v>4789</v>
      </c>
      <c r="BB8" s="21">
        <f t="shared" si="2"/>
        <v>0.52167755991285403</v>
      </c>
      <c r="BC8" s="20">
        <f t="shared" si="10"/>
        <v>3199</v>
      </c>
      <c r="BD8" s="21">
        <f t="shared" si="3"/>
        <v>0.34847494553376906</v>
      </c>
      <c r="BE8" s="75">
        <f t="shared" si="11"/>
        <v>103</v>
      </c>
      <c r="BF8" s="90">
        <f t="shared" si="4"/>
        <v>1.1220043572984749E-2</v>
      </c>
    </row>
    <row r="9" spans="1:58" ht="15.75" customHeight="1" thickBot="1">
      <c r="A9" s="47">
        <v>6</v>
      </c>
      <c r="B9" s="207" t="s">
        <v>164</v>
      </c>
      <c r="C9" s="208">
        <v>1</v>
      </c>
      <c r="D9" s="208">
        <v>0</v>
      </c>
      <c r="E9" s="208">
        <v>0</v>
      </c>
      <c r="F9" s="208">
        <v>0</v>
      </c>
      <c r="G9" s="208">
        <v>1</v>
      </c>
      <c r="H9" s="208">
        <v>0</v>
      </c>
      <c r="I9" s="208">
        <v>0</v>
      </c>
      <c r="J9" s="208">
        <v>1</v>
      </c>
      <c r="K9" s="208">
        <v>0</v>
      </c>
      <c r="L9" s="208">
        <v>2</v>
      </c>
      <c r="M9" s="208">
        <v>3</v>
      </c>
      <c r="N9" s="208">
        <v>2</v>
      </c>
      <c r="O9" s="208">
        <v>2</v>
      </c>
      <c r="P9" s="208">
        <v>0</v>
      </c>
      <c r="Q9" s="208">
        <v>0</v>
      </c>
      <c r="R9" s="208">
        <v>2</v>
      </c>
      <c r="S9" s="208">
        <v>4</v>
      </c>
      <c r="T9" s="208">
        <v>5</v>
      </c>
      <c r="U9" s="208">
        <v>6</v>
      </c>
      <c r="V9" s="208">
        <v>20</v>
      </c>
      <c r="W9" s="208">
        <v>17</v>
      </c>
      <c r="X9" s="208">
        <v>23</v>
      </c>
      <c r="Y9" s="208">
        <v>38</v>
      </c>
      <c r="Z9" s="208">
        <v>47</v>
      </c>
      <c r="AA9" s="208">
        <v>97</v>
      </c>
      <c r="AB9" s="208">
        <v>93</v>
      </c>
      <c r="AC9" s="208">
        <v>145</v>
      </c>
      <c r="AD9" s="208">
        <v>232</v>
      </c>
      <c r="AE9" s="208">
        <v>335</v>
      </c>
      <c r="AF9" s="208">
        <v>463</v>
      </c>
      <c r="AG9" s="208">
        <v>564</v>
      </c>
      <c r="AH9" s="208">
        <v>782</v>
      </c>
      <c r="AI9" s="208">
        <v>980</v>
      </c>
      <c r="AJ9" s="208">
        <v>1132</v>
      </c>
      <c r="AK9" s="208">
        <v>1354</v>
      </c>
      <c r="AL9" s="208">
        <v>1293</v>
      </c>
      <c r="AM9" s="208">
        <v>1223</v>
      </c>
      <c r="AN9" s="208">
        <v>1051</v>
      </c>
      <c r="AO9" s="208">
        <v>688</v>
      </c>
      <c r="AP9" s="208">
        <v>352</v>
      </c>
      <c r="AQ9" s="208">
        <v>86</v>
      </c>
      <c r="AR9" s="50">
        <f t="shared" si="5"/>
        <v>11044</v>
      </c>
      <c r="AS9" s="50"/>
      <c r="AT9" s="53"/>
      <c r="AU9" s="18">
        <f t="shared" si="0"/>
        <v>8.3394150670047082</v>
      </c>
      <c r="AV9" s="47">
        <v>12</v>
      </c>
      <c r="AW9" s="16">
        <f t="shared" si="6"/>
        <v>49</v>
      </c>
      <c r="AX9" s="19">
        <f t="shared" si="7"/>
        <v>4.4367982614994571E-3</v>
      </c>
      <c r="AY9" s="20">
        <f t="shared" si="8"/>
        <v>1490</v>
      </c>
      <c r="AZ9" s="21">
        <f t="shared" si="1"/>
        <v>0.13491488591090184</v>
      </c>
      <c r="BA9" s="20">
        <f t="shared" si="9"/>
        <v>6105</v>
      </c>
      <c r="BB9" s="21">
        <f t="shared" si="2"/>
        <v>0.5527888446215139</v>
      </c>
      <c r="BC9" s="20">
        <f t="shared" si="10"/>
        <v>3400</v>
      </c>
      <c r="BD9" s="21">
        <f t="shared" si="3"/>
        <v>0.30785947120608476</v>
      </c>
      <c r="BE9" s="51">
        <f t="shared" si="11"/>
        <v>86</v>
      </c>
      <c r="BF9" s="90">
        <f t="shared" si="4"/>
        <v>7.7870336834480261E-3</v>
      </c>
    </row>
    <row r="10" spans="1:58" ht="15.75" customHeight="1" thickBot="1">
      <c r="A10" s="47">
        <v>7</v>
      </c>
      <c r="B10" s="207" t="s">
        <v>188</v>
      </c>
      <c r="C10" s="208">
        <v>0</v>
      </c>
      <c r="D10" s="208">
        <v>0</v>
      </c>
      <c r="E10" s="208">
        <v>0</v>
      </c>
      <c r="F10" s="208">
        <v>0</v>
      </c>
      <c r="G10" s="208">
        <v>0</v>
      </c>
      <c r="H10" s="208">
        <v>0</v>
      </c>
      <c r="I10" s="208">
        <v>1</v>
      </c>
      <c r="J10" s="208">
        <v>0</v>
      </c>
      <c r="K10" s="208">
        <v>0</v>
      </c>
      <c r="L10" s="208">
        <v>1</v>
      </c>
      <c r="M10" s="208">
        <v>0</v>
      </c>
      <c r="N10" s="208">
        <v>1</v>
      </c>
      <c r="O10" s="208">
        <v>1</v>
      </c>
      <c r="P10" s="208">
        <v>3</v>
      </c>
      <c r="Q10" s="208">
        <v>1</v>
      </c>
      <c r="R10" s="208">
        <v>4</v>
      </c>
      <c r="S10" s="208">
        <v>5</v>
      </c>
      <c r="T10" s="208">
        <v>7</v>
      </c>
      <c r="U10" s="208">
        <v>17</v>
      </c>
      <c r="V10" s="208">
        <v>16</v>
      </c>
      <c r="W10" s="208">
        <v>34</v>
      </c>
      <c r="X10" s="208">
        <v>41</v>
      </c>
      <c r="Y10" s="208">
        <v>67</v>
      </c>
      <c r="Z10" s="208">
        <v>74</v>
      </c>
      <c r="AA10" s="208">
        <v>123</v>
      </c>
      <c r="AB10" s="208">
        <v>190</v>
      </c>
      <c r="AC10" s="208">
        <v>236</v>
      </c>
      <c r="AD10" s="208">
        <v>302</v>
      </c>
      <c r="AE10" s="208">
        <v>468</v>
      </c>
      <c r="AF10" s="208">
        <v>537</v>
      </c>
      <c r="AG10" s="208">
        <v>714</v>
      </c>
      <c r="AH10" s="208">
        <v>905</v>
      </c>
      <c r="AI10" s="208">
        <v>1120</v>
      </c>
      <c r="AJ10" s="208">
        <v>1312</v>
      </c>
      <c r="AK10" s="208">
        <v>1383</v>
      </c>
      <c r="AL10" s="208">
        <v>1384</v>
      </c>
      <c r="AM10" s="208">
        <v>1317</v>
      </c>
      <c r="AN10" s="208">
        <v>1046</v>
      </c>
      <c r="AO10" s="208">
        <v>669</v>
      </c>
      <c r="AP10" s="208">
        <v>348</v>
      </c>
      <c r="AQ10" s="208">
        <v>101</v>
      </c>
      <c r="AR10" s="50">
        <f t="shared" si="5"/>
        <v>12428</v>
      </c>
      <c r="AS10" s="50"/>
      <c r="AT10" s="53"/>
      <c r="AU10" s="18">
        <f t="shared" si="0"/>
        <v>8.238795461860315</v>
      </c>
      <c r="AV10" s="47">
        <v>17</v>
      </c>
      <c r="AW10" s="16">
        <f t="shared" si="6"/>
        <v>57</v>
      </c>
      <c r="AX10" s="19">
        <f t="shared" si="7"/>
        <v>4.5864177663340845E-3</v>
      </c>
      <c r="AY10" s="20">
        <f t="shared" si="8"/>
        <v>2072</v>
      </c>
      <c r="AZ10" s="21">
        <f t="shared" si="1"/>
        <v>0.1667203089797232</v>
      </c>
      <c r="BA10" s="20">
        <f t="shared" si="9"/>
        <v>6818</v>
      </c>
      <c r="BB10" s="21">
        <f t="shared" si="2"/>
        <v>0.54859993562922438</v>
      </c>
      <c r="BC10" s="20">
        <f t="shared" si="10"/>
        <v>3481</v>
      </c>
      <c r="BD10" s="21">
        <f t="shared" si="3"/>
        <v>0.28009333762471839</v>
      </c>
      <c r="BE10" s="51">
        <f t="shared" si="11"/>
        <v>101</v>
      </c>
      <c r="BF10" s="90">
        <f t="shared" si="4"/>
        <v>8.1268104280656575E-3</v>
      </c>
    </row>
    <row r="11" spans="1:58" ht="15.75" customHeight="1" thickBot="1">
      <c r="A11" s="47">
        <v>8</v>
      </c>
      <c r="B11" s="209" t="s">
        <v>16</v>
      </c>
      <c r="C11" s="208">
        <v>0</v>
      </c>
      <c r="D11" s="208">
        <v>0</v>
      </c>
      <c r="E11" s="208">
        <v>0</v>
      </c>
      <c r="F11" s="208">
        <v>0</v>
      </c>
      <c r="G11" s="208">
        <v>0</v>
      </c>
      <c r="H11" s="208">
        <v>0</v>
      </c>
      <c r="I11" s="208">
        <v>0</v>
      </c>
      <c r="J11" s="208">
        <v>1</v>
      </c>
      <c r="K11" s="208">
        <v>0</v>
      </c>
      <c r="L11" s="208">
        <v>1</v>
      </c>
      <c r="M11" s="208">
        <v>1</v>
      </c>
      <c r="N11" s="208">
        <v>2</v>
      </c>
      <c r="O11" s="208">
        <v>3</v>
      </c>
      <c r="P11" s="208">
        <v>1</v>
      </c>
      <c r="Q11" s="208">
        <v>2</v>
      </c>
      <c r="R11" s="208">
        <v>3</v>
      </c>
      <c r="S11" s="208">
        <v>6</v>
      </c>
      <c r="T11" s="208">
        <v>15</v>
      </c>
      <c r="U11" s="208">
        <v>10</v>
      </c>
      <c r="V11" s="208">
        <v>14</v>
      </c>
      <c r="W11" s="208">
        <v>31</v>
      </c>
      <c r="X11" s="208">
        <v>34</v>
      </c>
      <c r="Y11" s="208">
        <v>37</v>
      </c>
      <c r="Z11" s="208">
        <v>62</v>
      </c>
      <c r="AA11" s="208">
        <v>69</v>
      </c>
      <c r="AB11" s="208">
        <v>103</v>
      </c>
      <c r="AC11" s="208">
        <v>156</v>
      </c>
      <c r="AD11" s="208">
        <v>232</v>
      </c>
      <c r="AE11" s="208">
        <v>283</v>
      </c>
      <c r="AF11" s="208">
        <v>374</v>
      </c>
      <c r="AG11" s="208">
        <v>477</v>
      </c>
      <c r="AH11" s="208">
        <v>567</v>
      </c>
      <c r="AI11" s="208">
        <v>696</v>
      </c>
      <c r="AJ11" s="208">
        <v>797</v>
      </c>
      <c r="AK11" s="208">
        <v>940</v>
      </c>
      <c r="AL11" s="208">
        <v>939</v>
      </c>
      <c r="AM11" s="208">
        <v>867</v>
      </c>
      <c r="AN11" s="208">
        <v>743</v>
      </c>
      <c r="AO11" s="208">
        <v>448</v>
      </c>
      <c r="AP11" s="208">
        <v>239</v>
      </c>
      <c r="AQ11" s="208">
        <v>54</v>
      </c>
      <c r="AR11" s="50">
        <f t="shared" si="5"/>
        <v>8207</v>
      </c>
      <c r="AS11" s="50"/>
      <c r="AT11" s="53"/>
      <c r="AU11" s="18">
        <f t="shared" si="0"/>
        <v>8.2355001827708048</v>
      </c>
      <c r="AV11" s="17">
        <v>18</v>
      </c>
      <c r="AW11" s="16">
        <f t="shared" si="6"/>
        <v>59</v>
      </c>
      <c r="AX11" s="19">
        <f t="shared" si="7"/>
        <v>7.1889850127939562E-3</v>
      </c>
      <c r="AY11" s="20">
        <f t="shared" si="8"/>
        <v>1381</v>
      </c>
      <c r="AZ11" s="21">
        <f t="shared" si="1"/>
        <v>0.16827098818082126</v>
      </c>
      <c r="BA11" s="20">
        <f t="shared" si="9"/>
        <v>4416</v>
      </c>
      <c r="BB11" s="21">
        <f t="shared" si="2"/>
        <v>0.5380772511270866</v>
      </c>
      <c r="BC11" s="20">
        <f t="shared" si="10"/>
        <v>2351</v>
      </c>
      <c r="BD11" s="21">
        <f t="shared" si="3"/>
        <v>0.28646277567929818</v>
      </c>
      <c r="BE11" s="51">
        <f t="shared" si="11"/>
        <v>54</v>
      </c>
      <c r="BF11" s="90">
        <f t="shared" si="4"/>
        <v>6.5797489947605706E-3</v>
      </c>
    </row>
    <row r="12" spans="1:58" ht="15.75" customHeight="1">
      <c r="A12" s="47">
        <v>9</v>
      </c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50">
        <f t="shared" si="5"/>
        <v>0</v>
      </c>
      <c r="AS12" s="50"/>
      <c r="AT12" s="53"/>
      <c r="AU12" s="18" t="e">
        <f t="shared" si="0"/>
        <v>#DIV/0!</v>
      </c>
      <c r="AV12" s="17"/>
      <c r="AW12" s="16">
        <f t="shared" si="6"/>
        <v>0</v>
      </c>
      <c r="AX12" s="19" t="e">
        <f t="shared" si="7"/>
        <v>#DIV/0!</v>
      </c>
      <c r="AY12" s="20">
        <f t="shared" si="8"/>
        <v>0</v>
      </c>
      <c r="AZ12" s="21" t="e">
        <f t="shared" si="1"/>
        <v>#DIV/0!</v>
      </c>
      <c r="BA12" s="20">
        <f t="shared" si="9"/>
        <v>0</v>
      </c>
      <c r="BB12" s="21" t="e">
        <f t="shared" si="2"/>
        <v>#DIV/0!</v>
      </c>
      <c r="BC12" s="20">
        <f t="shared" si="10"/>
        <v>0</v>
      </c>
      <c r="BD12" s="21" t="e">
        <f t="shared" si="3"/>
        <v>#DIV/0!</v>
      </c>
      <c r="BE12" s="51">
        <f t="shared" si="11"/>
        <v>0</v>
      </c>
      <c r="BF12" s="90" t="e">
        <f t="shared" si="4"/>
        <v>#DIV/0!</v>
      </c>
    </row>
    <row r="13" spans="1:58" ht="15.75" customHeight="1">
      <c r="A13" s="43"/>
      <c r="B13" s="43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</row>
    <row r="14" spans="1:58" ht="15.75" customHeight="1">
      <c r="A14" s="43"/>
      <c r="B14" s="43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</row>
    <row r="15" spans="1:58" s="15" customFormat="1" ht="29.25" customHeight="1">
      <c r="A15" s="12"/>
      <c r="B15" s="12" t="s">
        <v>84</v>
      </c>
      <c r="C15" s="49">
        <v>3</v>
      </c>
      <c r="D15" s="49">
        <v>0</v>
      </c>
      <c r="E15" s="49">
        <v>0</v>
      </c>
      <c r="F15" s="49">
        <v>0</v>
      </c>
      <c r="G15" s="49">
        <v>2</v>
      </c>
      <c r="H15" s="49">
        <v>1</v>
      </c>
      <c r="I15" s="49">
        <v>2</v>
      </c>
      <c r="J15" s="49">
        <v>8</v>
      </c>
      <c r="K15" s="49">
        <v>16</v>
      </c>
      <c r="L15" s="49">
        <v>21</v>
      </c>
      <c r="M15" s="49">
        <v>39</v>
      </c>
      <c r="N15" s="49">
        <v>46</v>
      </c>
      <c r="O15" s="49">
        <v>78</v>
      </c>
      <c r="P15" s="49">
        <v>116</v>
      </c>
      <c r="Q15" s="49">
        <v>155</v>
      </c>
      <c r="R15" s="49">
        <v>238</v>
      </c>
      <c r="S15" s="49">
        <v>297</v>
      </c>
      <c r="T15" s="49">
        <v>348</v>
      </c>
      <c r="U15" s="49">
        <v>403</v>
      </c>
      <c r="V15" s="49">
        <v>446</v>
      </c>
      <c r="W15" s="49">
        <v>500</v>
      </c>
      <c r="X15" s="49">
        <v>534</v>
      </c>
      <c r="Y15" s="49">
        <v>568</v>
      </c>
      <c r="Z15" s="49">
        <v>547</v>
      </c>
      <c r="AA15" s="49">
        <v>516</v>
      </c>
      <c r="AB15" s="49">
        <v>488</v>
      </c>
      <c r="AC15" s="49">
        <v>442</v>
      </c>
      <c r="AD15" s="49">
        <v>479</v>
      </c>
      <c r="AE15" s="49">
        <v>423</v>
      </c>
      <c r="AF15" s="49">
        <v>346</v>
      </c>
      <c r="AG15" s="49">
        <v>263</v>
      </c>
      <c r="AH15" s="49">
        <v>256</v>
      </c>
      <c r="AI15" s="49">
        <v>191</v>
      </c>
      <c r="AJ15" s="49">
        <v>155</v>
      </c>
      <c r="AK15" s="49">
        <v>97</v>
      </c>
      <c r="AL15" s="49">
        <v>86</v>
      </c>
      <c r="AM15" s="49">
        <v>84</v>
      </c>
      <c r="AN15" s="49">
        <v>54</v>
      </c>
      <c r="AO15" s="49">
        <v>44</v>
      </c>
      <c r="AP15" s="49">
        <v>16</v>
      </c>
      <c r="AQ15" s="49">
        <v>2</v>
      </c>
      <c r="AR15" s="50">
        <f>SUM(C15:AQ15)</f>
        <v>8310</v>
      </c>
      <c r="AS15" s="14"/>
      <c r="AT15" s="13"/>
      <c r="AU15" s="100">
        <f>AR33/AR15</f>
        <v>5.8306558363417569</v>
      </c>
      <c r="AW15" s="16">
        <f t="shared" ref="AW15" si="12">SUM(C15:V15)</f>
        <v>2219</v>
      </c>
      <c r="AX15" s="19">
        <f t="shared" ref="AX15" si="13">AW15/AR15</f>
        <v>0.26702767749699158</v>
      </c>
      <c r="AY15" s="20">
        <f t="shared" ref="AY15" si="14">SUM(W15:AF15)</f>
        <v>4843</v>
      </c>
      <c r="AZ15" s="21">
        <f t="shared" ref="AZ15" si="15">AY15/AR15</f>
        <v>0.582791817087846</v>
      </c>
      <c r="BA15" s="20">
        <f t="shared" ref="BA15" si="16">SUM(AG15:AL15)</f>
        <v>1048</v>
      </c>
      <c r="BB15" s="21">
        <f t="shared" ref="BB15" si="17">BA15/AR15</f>
        <v>0.12611311672683514</v>
      </c>
      <c r="BC15" s="20">
        <f t="shared" ref="BC15" si="18">SUM(AM15:AQ15)</f>
        <v>200</v>
      </c>
      <c r="BD15" s="21">
        <f>BC15/AR15</f>
        <v>2.4067388688327317E-2</v>
      </c>
      <c r="BE15" s="51">
        <f t="shared" ref="BE15" si="19">AQ15</f>
        <v>2</v>
      </c>
      <c r="BF15" s="90">
        <f>BE15/AR15</f>
        <v>2.4067388688327315E-4</v>
      </c>
    </row>
    <row r="16" spans="1:58" ht="15.75" customHeight="1">
      <c r="A16" s="43"/>
      <c r="B16" s="43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</row>
    <row r="17" spans="1:58" ht="15.75" hidden="1" customHeight="1">
      <c r="A17" s="43"/>
      <c r="B17" s="43" t="s">
        <v>422</v>
      </c>
      <c r="C17" s="141">
        <v>0</v>
      </c>
      <c r="D17" s="141">
        <v>0</v>
      </c>
      <c r="E17" s="141">
        <v>0</v>
      </c>
      <c r="F17" s="141">
        <v>0</v>
      </c>
      <c r="G17" s="141">
        <v>0</v>
      </c>
      <c r="H17" s="141">
        <v>1</v>
      </c>
      <c r="I17" s="141">
        <v>4</v>
      </c>
      <c r="J17" s="141">
        <v>2</v>
      </c>
      <c r="K17" s="141">
        <v>12</v>
      </c>
      <c r="L17" s="141">
        <v>17</v>
      </c>
      <c r="M17" s="141">
        <v>37</v>
      </c>
      <c r="N17" s="141">
        <v>45</v>
      </c>
      <c r="O17" s="141">
        <v>71</v>
      </c>
      <c r="P17" s="141">
        <v>84</v>
      </c>
      <c r="Q17" s="141">
        <v>95</v>
      </c>
      <c r="R17" s="141">
        <v>111</v>
      </c>
      <c r="S17" s="141">
        <v>122</v>
      </c>
      <c r="T17" s="141">
        <v>144</v>
      </c>
      <c r="U17" s="141">
        <v>173</v>
      </c>
      <c r="V17" s="141">
        <v>172</v>
      </c>
      <c r="W17" s="141">
        <v>165</v>
      </c>
      <c r="X17" s="141">
        <v>218</v>
      </c>
      <c r="Y17" s="141">
        <v>213</v>
      </c>
      <c r="Z17" s="141">
        <v>215</v>
      </c>
      <c r="AA17" s="141">
        <v>245</v>
      </c>
      <c r="AB17" s="141">
        <v>286</v>
      </c>
      <c r="AC17" s="141">
        <v>321</v>
      </c>
      <c r="AD17" s="141">
        <v>352</v>
      </c>
      <c r="AE17" s="141">
        <v>402</v>
      </c>
      <c r="AF17" s="141">
        <v>409</v>
      </c>
      <c r="AG17" s="141">
        <v>481</v>
      </c>
      <c r="AH17" s="141">
        <v>502</v>
      </c>
      <c r="AI17" s="141">
        <v>521</v>
      </c>
      <c r="AJ17" s="141">
        <v>496</v>
      </c>
      <c r="AK17" s="141">
        <v>639</v>
      </c>
      <c r="AL17" s="141">
        <v>637</v>
      </c>
      <c r="AM17" s="141">
        <v>699</v>
      </c>
      <c r="AN17" s="141">
        <v>820</v>
      </c>
      <c r="AO17" s="141">
        <v>881</v>
      </c>
      <c r="AP17" s="141">
        <v>491</v>
      </c>
      <c r="AQ17" s="141">
        <v>987</v>
      </c>
      <c r="AR17" s="50">
        <f>SUM(C17:AQ17)</f>
        <v>11070</v>
      </c>
      <c r="AU17" s="45">
        <f>AR35/AR17</f>
        <v>7.7472448057813912</v>
      </c>
      <c r="AW17" s="65">
        <f>SUM(C17:AA17)</f>
        <v>2146</v>
      </c>
      <c r="AX17" s="66">
        <f>AW17/AR17</f>
        <v>0.1938572719060524</v>
      </c>
      <c r="AY17" s="67">
        <f>SUM(AB17:AI17)</f>
        <v>3274</v>
      </c>
      <c r="AZ17" s="68">
        <f>AY17/AR17</f>
        <v>0.29575429087624211</v>
      </c>
      <c r="BA17" s="67">
        <f>SUM(AJ17:AP17)</f>
        <v>4663</v>
      </c>
      <c r="BB17" s="68">
        <f t="shared" ref="BB17" si="20">BA17/AR17</f>
        <v>0.42122854561878953</v>
      </c>
      <c r="BC17" s="22" t="e">
        <f>SUM(#REF!)</f>
        <v>#REF!</v>
      </c>
      <c r="BD17" s="21" t="e">
        <f>BC17/AR17</f>
        <v>#REF!</v>
      </c>
      <c r="BE17" s="51" t="e">
        <f>#REF!</f>
        <v>#REF!</v>
      </c>
      <c r="BF17" s="90" t="e">
        <f>BE17/AR17</f>
        <v>#REF!</v>
      </c>
    </row>
    <row r="18" spans="1:58" ht="15.75" customHeight="1">
      <c r="A18" s="43"/>
      <c r="B18" s="43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</row>
    <row r="19" spans="1:58" ht="15.75" customHeight="1">
      <c r="A19" s="43"/>
      <c r="B19" s="43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</row>
    <row r="20" spans="1:58" ht="19.5" customHeight="1">
      <c r="A20" s="43"/>
      <c r="B20" s="43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</row>
    <row r="21" spans="1:58" ht="19.5" customHeight="1">
      <c r="A21" s="43"/>
      <c r="B21" s="43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</row>
    <row r="22" spans="1:58" ht="19.5" customHeight="1">
      <c r="A22" s="47">
        <v>1</v>
      </c>
      <c r="B22" s="201" t="s">
        <v>160</v>
      </c>
      <c r="C22" s="49">
        <f t="shared" ref="C22:AQ22" si="21">C4*C3</f>
        <v>0</v>
      </c>
      <c r="D22" s="49">
        <f t="shared" si="21"/>
        <v>0</v>
      </c>
      <c r="E22" s="49">
        <f t="shared" si="21"/>
        <v>0</v>
      </c>
      <c r="F22" s="49">
        <f t="shared" si="21"/>
        <v>0</v>
      </c>
      <c r="G22" s="49">
        <f t="shared" si="21"/>
        <v>0</v>
      </c>
      <c r="H22" s="49">
        <f t="shared" si="21"/>
        <v>0</v>
      </c>
      <c r="I22" s="49">
        <f t="shared" si="21"/>
        <v>0</v>
      </c>
      <c r="J22" s="49">
        <f t="shared" si="21"/>
        <v>0</v>
      </c>
      <c r="K22" s="49">
        <f t="shared" si="21"/>
        <v>0</v>
      </c>
      <c r="L22" s="49">
        <f t="shared" si="21"/>
        <v>0</v>
      </c>
      <c r="M22" s="49">
        <f t="shared" si="21"/>
        <v>0</v>
      </c>
      <c r="N22" s="49">
        <f t="shared" si="21"/>
        <v>0</v>
      </c>
      <c r="O22" s="49">
        <f t="shared" si="21"/>
        <v>0</v>
      </c>
      <c r="P22" s="49">
        <f t="shared" si="21"/>
        <v>0</v>
      </c>
      <c r="Q22" s="49">
        <f t="shared" si="21"/>
        <v>0</v>
      </c>
      <c r="R22" s="49">
        <f t="shared" si="21"/>
        <v>0</v>
      </c>
      <c r="S22" s="49">
        <f t="shared" si="21"/>
        <v>4</v>
      </c>
      <c r="T22" s="49">
        <f t="shared" si="21"/>
        <v>0</v>
      </c>
      <c r="U22" s="49">
        <f t="shared" si="21"/>
        <v>0</v>
      </c>
      <c r="V22" s="49">
        <f t="shared" si="21"/>
        <v>0</v>
      </c>
      <c r="W22" s="49">
        <f t="shared" si="21"/>
        <v>10</v>
      </c>
      <c r="X22" s="49">
        <f t="shared" si="21"/>
        <v>10.5</v>
      </c>
      <c r="Y22" s="49">
        <f t="shared" si="21"/>
        <v>27.5</v>
      </c>
      <c r="Z22" s="49">
        <f t="shared" si="21"/>
        <v>46</v>
      </c>
      <c r="AA22" s="49">
        <f t="shared" si="21"/>
        <v>54</v>
      </c>
      <c r="AB22" s="49">
        <f t="shared" si="21"/>
        <v>137.5</v>
      </c>
      <c r="AC22" s="49">
        <f t="shared" si="21"/>
        <v>169</v>
      </c>
      <c r="AD22" s="49">
        <f t="shared" si="21"/>
        <v>303.75</v>
      </c>
      <c r="AE22" s="49">
        <f t="shared" si="21"/>
        <v>567</v>
      </c>
      <c r="AF22" s="49">
        <f t="shared" si="21"/>
        <v>949.75</v>
      </c>
      <c r="AG22" s="49">
        <f t="shared" si="21"/>
        <v>1200</v>
      </c>
      <c r="AH22" s="49">
        <f t="shared" si="21"/>
        <v>1906.5</v>
      </c>
      <c r="AI22" s="49">
        <f t="shared" si="21"/>
        <v>3056</v>
      </c>
      <c r="AJ22" s="49">
        <f t="shared" si="21"/>
        <v>4108.5</v>
      </c>
      <c r="AK22" s="49">
        <f t="shared" si="21"/>
        <v>5822.5</v>
      </c>
      <c r="AL22" s="49">
        <f t="shared" si="21"/>
        <v>6877.5</v>
      </c>
      <c r="AM22" s="49">
        <f t="shared" si="21"/>
        <v>8631</v>
      </c>
      <c r="AN22" s="49">
        <f t="shared" si="21"/>
        <v>8611.75</v>
      </c>
      <c r="AO22" s="49">
        <f t="shared" si="21"/>
        <v>7837.5</v>
      </c>
      <c r="AP22" s="49">
        <f t="shared" si="21"/>
        <v>4611.75</v>
      </c>
      <c r="AQ22" s="49">
        <f t="shared" si="21"/>
        <v>1460</v>
      </c>
      <c r="AR22" s="50">
        <f t="shared" ref="AR22:AR30" si="22">SUM(C22:AQ22)</f>
        <v>56402</v>
      </c>
      <c r="AS22" s="50"/>
      <c r="AT22" s="54"/>
      <c r="AU22" s="53"/>
      <c r="AV22" s="51"/>
      <c r="AW22" s="52">
        <f t="shared" ref="AW22:AW30" si="23">AV22/AR22</f>
        <v>0</v>
      </c>
      <c r="AX22" s="53">
        <f t="shared" ref="AX22:AX30" si="24">RANK(AW22,$AW$4:$AW$12,0)</f>
        <v>9</v>
      </c>
      <c r="AY22" s="51">
        <f t="shared" ref="AY22:AY30" si="25">SUM(AQ22:AQ22)</f>
        <v>1460</v>
      </c>
      <c r="AZ22" s="52">
        <f t="shared" ref="AZ22:AZ30" si="26">AY22/AR22</f>
        <v>2.5885606893372576E-2</v>
      </c>
      <c r="BA22" s="53" t="e">
        <f t="shared" ref="BA22:BA30" si="27">RANK(AZ22,$AZ$4:$AZ$12,0)</f>
        <v>#DIV/0!</v>
      </c>
    </row>
    <row r="23" spans="1:58" ht="19.5" customHeight="1">
      <c r="A23" s="47">
        <v>2</v>
      </c>
      <c r="B23" s="201" t="s">
        <v>152</v>
      </c>
      <c r="C23" s="49">
        <f t="shared" ref="C23:AQ23" si="28">C5*C3</f>
        <v>0</v>
      </c>
      <c r="D23" s="49">
        <f t="shared" si="28"/>
        <v>0</v>
      </c>
      <c r="E23" s="49">
        <f t="shared" si="28"/>
        <v>0</v>
      </c>
      <c r="F23" s="49">
        <f t="shared" si="28"/>
        <v>0</v>
      </c>
      <c r="G23" s="49">
        <f t="shared" si="28"/>
        <v>0</v>
      </c>
      <c r="H23" s="49">
        <f t="shared" si="28"/>
        <v>0</v>
      </c>
      <c r="I23" s="49">
        <f t="shared" si="28"/>
        <v>0</v>
      </c>
      <c r="J23" s="49">
        <f t="shared" si="28"/>
        <v>1.75</v>
      </c>
      <c r="K23" s="49">
        <f t="shared" si="28"/>
        <v>2</v>
      </c>
      <c r="L23" s="49">
        <f t="shared" si="28"/>
        <v>0</v>
      </c>
      <c r="M23" s="49">
        <f t="shared" si="28"/>
        <v>0</v>
      </c>
      <c r="N23" s="49">
        <f t="shared" si="28"/>
        <v>11</v>
      </c>
      <c r="O23" s="49">
        <f t="shared" si="28"/>
        <v>3</v>
      </c>
      <c r="P23" s="49">
        <f t="shared" si="28"/>
        <v>0</v>
      </c>
      <c r="Q23" s="49">
        <f t="shared" si="28"/>
        <v>7</v>
      </c>
      <c r="R23" s="49">
        <f t="shared" si="28"/>
        <v>0</v>
      </c>
      <c r="S23" s="49">
        <f t="shared" si="28"/>
        <v>8</v>
      </c>
      <c r="T23" s="49">
        <f t="shared" si="28"/>
        <v>0</v>
      </c>
      <c r="U23" s="49">
        <f t="shared" si="28"/>
        <v>22.5</v>
      </c>
      <c r="V23" s="49">
        <f t="shared" si="28"/>
        <v>9.5</v>
      </c>
      <c r="W23" s="49">
        <f t="shared" si="28"/>
        <v>55</v>
      </c>
      <c r="X23" s="49">
        <f t="shared" si="28"/>
        <v>47.25</v>
      </c>
      <c r="Y23" s="49">
        <f t="shared" si="28"/>
        <v>49.5</v>
      </c>
      <c r="Z23" s="49">
        <f t="shared" si="28"/>
        <v>86.25</v>
      </c>
      <c r="AA23" s="49">
        <f t="shared" si="28"/>
        <v>90</v>
      </c>
      <c r="AB23" s="49">
        <f t="shared" si="28"/>
        <v>168.75</v>
      </c>
      <c r="AC23" s="49">
        <f t="shared" si="28"/>
        <v>227.5</v>
      </c>
      <c r="AD23" s="49">
        <f t="shared" si="28"/>
        <v>317.25</v>
      </c>
      <c r="AE23" s="49">
        <f t="shared" si="28"/>
        <v>532</v>
      </c>
      <c r="AF23" s="49">
        <f t="shared" si="28"/>
        <v>899</v>
      </c>
      <c r="AG23" s="49">
        <f t="shared" si="28"/>
        <v>1462.5</v>
      </c>
      <c r="AH23" s="49">
        <f t="shared" si="28"/>
        <v>2131.25</v>
      </c>
      <c r="AI23" s="49">
        <f t="shared" si="28"/>
        <v>2656</v>
      </c>
      <c r="AJ23" s="49">
        <f t="shared" si="28"/>
        <v>3935.25</v>
      </c>
      <c r="AK23" s="49">
        <f t="shared" si="28"/>
        <v>5151</v>
      </c>
      <c r="AL23" s="49">
        <f t="shared" si="28"/>
        <v>6650</v>
      </c>
      <c r="AM23" s="49">
        <f t="shared" si="28"/>
        <v>7299</v>
      </c>
      <c r="AN23" s="49">
        <f t="shared" si="28"/>
        <v>7427.75</v>
      </c>
      <c r="AO23" s="49">
        <f t="shared" si="28"/>
        <v>5871</v>
      </c>
      <c r="AP23" s="49">
        <f t="shared" si="28"/>
        <v>3558.75</v>
      </c>
      <c r="AQ23" s="49">
        <f t="shared" si="28"/>
        <v>970</v>
      </c>
      <c r="AR23" s="50">
        <f t="shared" si="22"/>
        <v>49649.75</v>
      </c>
      <c r="AS23" s="50"/>
      <c r="AT23" s="54"/>
      <c r="AU23" s="53"/>
      <c r="AV23" s="51"/>
      <c r="AW23" s="52">
        <f t="shared" si="23"/>
        <v>0</v>
      </c>
      <c r="AX23" s="53">
        <f t="shared" si="24"/>
        <v>9</v>
      </c>
      <c r="AY23" s="51">
        <f t="shared" si="25"/>
        <v>970</v>
      </c>
      <c r="AZ23" s="52">
        <f t="shared" si="26"/>
        <v>1.9536855673996344E-2</v>
      </c>
      <c r="BA23" s="53" t="e">
        <f t="shared" si="27"/>
        <v>#DIV/0!</v>
      </c>
    </row>
    <row r="24" spans="1:58" ht="19.5" customHeight="1">
      <c r="A24" s="47">
        <v>3</v>
      </c>
      <c r="B24" s="201" t="s">
        <v>17</v>
      </c>
      <c r="C24" s="49">
        <f t="shared" ref="C24:AQ24" si="29">C6*C3</f>
        <v>0</v>
      </c>
      <c r="D24" s="49">
        <f t="shared" si="29"/>
        <v>0</v>
      </c>
      <c r="E24" s="49">
        <f t="shared" si="29"/>
        <v>0</v>
      </c>
      <c r="F24" s="49">
        <f t="shared" si="29"/>
        <v>0</v>
      </c>
      <c r="G24" s="49">
        <f t="shared" si="29"/>
        <v>0</v>
      </c>
      <c r="H24" s="49">
        <f t="shared" si="29"/>
        <v>0</v>
      </c>
      <c r="I24" s="49">
        <f t="shared" si="29"/>
        <v>0</v>
      </c>
      <c r="J24" s="49">
        <f t="shared" si="29"/>
        <v>0</v>
      </c>
      <c r="K24" s="49">
        <f t="shared" si="29"/>
        <v>0</v>
      </c>
      <c r="L24" s="49">
        <f t="shared" si="29"/>
        <v>0</v>
      </c>
      <c r="M24" s="49">
        <f t="shared" si="29"/>
        <v>0</v>
      </c>
      <c r="N24" s="49">
        <f t="shared" si="29"/>
        <v>0</v>
      </c>
      <c r="O24" s="49">
        <f t="shared" si="29"/>
        <v>3</v>
      </c>
      <c r="P24" s="49">
        <f t="shared" si="29"/>
        <v>0</v>
      </c>
      <c r="Q24" s="49">
        <f t="shared" si="29"/>
        <v>0</v>
      </c>
      <c r="R24" s="49">
        <f t="shared" si="29"/>
        <v>0</v>
      </c>
      <c r="S24" s="49">
        <f t="shared" si="29"/>
        <v>0</v>
      </c>
      <c r="T24" s="49">
        <f t="shared" si="29"/>
        <v>4.25</v>
      </c>
      <c r="U24" s="49">
        <f t="shared" si="29"/>
        <v>9</v>
      </c>
      <c r="V24" s="49">
        <f t="shared" si="29"/>
        <v>14.25</v>
      </c>
      <c r="W24" s="49">
        <f t="shared" si="29"/>
        <v>25</v>
      </c>
      <c r="X24" s="49">
        <f t="shared" si="29"/>
        <v>36.75</v>
      </c>
      <c r="Y24" s="49">
        <f t="shared" si="29"/>
        <v>71.5</v>
      </c>
      <c r="Z24" s="49">
        <f t="shared" si="29"/>
        <v>69</v>
      </c>
      <c r="AA24" s="49">
        <f t="shared" si="29"/>
        <v>120</v>
      </c>
      <c r="AB24" s="49">
        <f t="shared" si="29"/>
        <v>262.5</v>
      </c>
      <c r="AC24" s="49">
        <f t="shared" si="29"/>
        <v>435.5</v>
      </c>
      <c r="AD24" s="49">
        <f t="shared" si="29"/>
        <v>600.75</v>
      </c>
      <c r="AE24" s="49">
        <f t="shared" si="29"/>
        <v>1029</v>
      </c>
      <c r="AF24" s="49">
        <f t="shared" si="29"/>
        <v>1595</v>
      </c>
      <c r="AG24" s="49">
        <f t="shared" si="29"/>
        <v>2137.5</v>
      </c>
      <c r="AH24" s="49">
        <f t="shared" si="29"/>
        <v>2890.75</v>
      </c>
      <c r="AI24" s="49">
        <f t="shared" si="29"/>
        <v>4120</v>
      </c>
      <c r="AJ24" s="49">
        <f t="shared" si="29"/>
        <v>5148</v>
      </c>
      <c r="AK24" s="49">
        <f t="shared" si="29"/>
        <v>6324</v>
      </c>
      <c r="AL24" s="49">
        <f t="shared" si="29"/>
        <v>8155</v>
      </c>
      <c r="AM24" s="49">
        <f t="shared" si="29"/>
        <v>8892</v>
      </c>
      <c r="AN24" s="49">
        <f t="shared" si="29"/>
        <v>9194.5</v>
      </c>
      <c r="AO24" s="49">
        <f t="shared" si="29"/>
        <v>7685.5</v>
      </c>
      <c r="AP24" s="49">
        <f t="shared" si="29"/>
        <v>5362.5</v>
      </c>
      <c r="AQ24" s="49">
        <f t="shared" si="29"/>
        <v>1970</v>
      </c>
      <c r="AR24" s="50">
        <f t="shared" si="22"/>
        <v>66155.25</v>
      </c>
      <c r="AS24" s="50"/>
      <c r="AT24" s="54"/>
      <c r="AU24" s="53"/>
      <c r="AV24" s="51"/>
      <c r="AW24" s="52">
        <f t="shared" si="23"/>
        <v>0</v>
      </c>
      <c r="AX24" s="53">
        <f t="shared" si="24"/>
        <v>9</v>
      </c>
      <c r="AY24" s="51">
        <f t="shared" si="25"/>
        <v>1970</v>
      </c>
      <c r="AZ24" s="52">
        <f t="shared" si="26"/>
        <v>2.9778437841289997E-2</v>
      </c>
      <c r="BA24" s="53" t="e">
        <f t="shared" si="27"/>
        <v>#DIV/0!</v>
      </c>
    </row>
    <row r="25" spans="1:58" ht="19.5" customHeight="1">
      <c r="A25" s="47">
        <v>4</v>
      </c>
      <c r="B25" s="201" t="s">
        <v>141</v>
      </c>
      <c r="C25" s="49">
        <f t="shared" ref="C25:AQ25" si="30">C7*C3</f>
        <v>0</v>
      </c>
      <c r="D25" s="49">
        <f t="shared" si="30"/>
        <v>0</v>
      </c>
      <c r="E25" s="49">
        <f t="shared" si="30"/>
        <v>0</v>
      </c>
      <c r="F25" s="49">
        <f t="shared" si="30"/>
        <v>0</v>
      </c>
      <c r="G25" s="49">
        <f t="shared" si="30"/>
        <v>0</v>
      </c>
      <c r="H25" s="49">
        <f t="shared" si="30"/>
        <v>0</v>
      </c>
      <c r="I25" s="49">
        <f t="shared" si="30"/>
        <v>0</v>
      </c>
      <c r="J25" s="49">
        <f t="shared" si="30"/>
        <v>1.75</v>
      </c>
      <c r="K25" s="49">
        <f t="shared" si="30"/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  <c r="O25" s="49">
        <f t="shared" si="30"/>
        <v>0</v>
      </c>
      <c r="P25" s="49">
        <f t="shared" si="30"/>
        <v>0</v>
      </c>
      <c r="Q25" s="49">
        <f t="shared" si="30"/>
        <v>0</v>
      </c>
      <c r="R25" s="49">
        <f t="shared" si="30"/>
        <v>0</v>
      </c>
      <c r="S25" s="49">
        <f t="shared" si="30"/>
        <v>0</v>
      </c>
      <c r="T25" s="49">
        <f t="shared" si="30"/>
        <v>0</v>
      </c>
      <c r="U25" s="49">
        <f t="shared" si="30"/>
        <v>4.5</v>
      </c>
      <c r="V25" s="49">
        <f t="shared" si="30"/>
        <v>9.5</v>
      </c>
      <c r="W25" s="49">
        <f t="shared" si="30"/>
        <v>10</v>
      </c>
      <c r="X25" s="49">
        <f t="shared" si="30"/>
        <v>26.25</v>
      </c>
      <c r="Y25" s="49">
        <f t="shared" si="30"/>
        <v>44</v>
      </c>
      <c r="Z25" s="49">
        <f t="shared" si="30"/>
        <v>149.5</v>
      </c>
      <c r="AA25" s="49">
        <f t="shared" si="30"/>
        <v>96</v>
      </c>
      <c r="AB25" s="49">
        <f t="shared" si="30"/>
        <v>168.75</v>
      </c>
      <c r="AC25" s="49">
        <f t="shared" si="30"/>
        <v>383.5</v>
      </c>
      <c r="AD25" s="49">
        <f t="shared" si="30"/>
        <v>587.25</v>
      </c>
      <c r="AE25" s="49">
        <f t="shared" si="30"/>
        <v>819</v>
      </c>
      <c r="AF25" s="49">
        <f t="shared" si="30"/>
        <v>1073</v>
      </c>
      <c r="AG25" s="49">
        <f t="shared" si="30"/>
        <v>1762.5</v>
      </c>
      <c r="AH25" s="49">
        <f t="shared" si="30"/>
        <v>2193.25</v>
      </c>
      <c r="AI25" s="49">
        <f t="shared" si="30"/>
        <v>2920</v>
      </c>
      <c r="AJ25" s="49">
        <f t="shared" si="30"/>
        <v>4017.75</v>
      </c>
      <c r="AK25" s="49">
        <f t="shared" si="30"/>
        <v>4938.5</v>
      </c>
      <c r="AL25" s="49">
        <f t="shared" si="30"/>
        <v>5617.5</v>
      </c>
      <c r="AM25" s="49">
        <f t="shared" si="30"/>
        <v>5490</v>
      </c>
      <c r="AN25" s="49">
        <f t="shared" si="30"/>
        <v>5559.25</v>
      </c>
      <c r="AO25" s="49">
        <f t="shared" si="30"/>
        <v>3895</v>
      </c>
      <c r="AP25" s="49">
        <f t="shared" si="30"/>
        <v>1959.75</v>
      </c>
      <c r="AQ25" s="49">
        <f t="shared" si="30"/>
        <v>500</v>
      </c>
      <c r="AR25" s="50">
        <f t="shared" si="22"/>
        <v>42226.5</v>
      </c>
      <c r="AS25" s="50"/>
      <c r="AT25" s="54"/>
      <c r="AU25" s="53"/>
      <c r="AV25" s="51"/>
      <c r="AW25" s="52">
        <f t="shared" si="23"/>
        <v>0</v>
      </c>
      <c r="AX25" s="53">
        <f t="shared" si="24"/>
        <v>9</v>
      </c>
      <c r="AY25" s="51">
        <f t="shared" si="25"/>
        <v>500</v>
      </c>
      <c r="AZ25" s="52">
        <f t="shared" si="26"/>
        <v>1.1840905592459712E-2</v>
      </c>
      <c r="BA25" s="53" t="e">
        <f t="shared" si="27"/>
        <v>#DIV/0!</v>
      </c>
    </row>
    <row r="26" spans="1:58" s="60" customFormat="1" ht="19.5" customHeight="1">
      <c r="A26" s="47">
        <v>5</v>
      </c>
      <c r="B26" s="201" t="s">
        <v>167</v>
      </c>
      <c r="C26" s="49">
        <f t="shared" ref="C26:AQ26" si="31">C8*C3</f>
        <v>0</v>
      </c>
      <c r="D26" s="49">
        <f t="shared" si="31"/>
        <v>0</v>
      </c>
      <c r="E26" s="49">
        <f t="shared" si="31"/>
        <v>0</v>
      </c>
      <c r="F26" s="49">
        <f t="shared" si="31"/>
        <v>0</v>
      </c>
      <c r="G26" s="49">
        <f t="shared" si="31"/>
        <v>0</v>
      </c>
      <c r="H26" s="49">
        <f t="shared" si="31"/>
        <v>0</v>
      </c>
      <c r="I26" s="49">
        <f t="shared" si="31"/>
        <v>0</v>
      </c>
      <c r="J26" s="49">
        <f t="shared" si="31"/>
        <v>0</v>
      </c>
      <c r="K26" s="49">
        <f t="shared" si="31"/>
        <v>0</v>
      </c>
      <c r="L26" s="49">
        <f t="shared" si="31"/>
        <v>0</v>
      </c>
      <c r="M26" s="49">
        <f t="shared" si="31"/>
        <v>2.5</v>
      </c>
      <c r="N26" s="49">
        <f t="shared" si="31"/>
        <v>0</v>
      </c>
      <c r="O26" s="49">
        <f t="shared" si="31"/>
        <v>0</v>
      </c>
      <c r="P26" s="49">
        <f t="shared" si="31"/>
        <v>6.5</v>
      </c>
      <c r="Q26" s="49">
        <f t="shared" si="31"/>
        <v>0</v>
      </c>
      <c r="R26" s="49">
        <f t="shared" si="31"/>
        <v>3.75</v>
      </c>
      <c r="S26" s="49">
        <f t="shared" si="31"/>
        <v>20</v>
      </c>
      <c r="T26" s="49">
        <f t="shared" si="31"/>
        <v>21.25</v>
      </c>
      <c r="U26" s="49">
        <f t="shared" si="31"/>
        <v>13.5</v>
      </c>
      <c r="V26" s="49">
        <f t="shared" si="31"/>
        <v>57</v>
      </c>
      <c r="W26" s="49">
        <f t="shared" si="31"/>
        <v>85</v>
      </c>
      <c r="X26" s="49">
        <f t="shared" si="31"/>
        <v>115.5</v>
      </c>
      <c r="Y26" s="49">
        <f t="shared" si="31"/>
        <v>137.5</v>
      </c>
      <c r="Z26" s="49">
        <f t="shared" si="31"/>
        <v>224.25</v>
      </c>
      <c r="AA26" s="49">
        <f t="shared" si="31"/>
        <v>396</v>
      </c>
      <c r="AB26" s="49">
        <f t="shared" si="31"/>
        <v>706.25</v>
      </c>
      <c r="AC26" s="49">
        <f t="shared" si="31"/>
        <v>793</v>
      </c>
      <c r="AD26" s="49">
        <f t="shared" si="31"/>
        <v>1262.25</v>
      </c>
      <c r="AE26" s="49">
        <f t="shared" si="31"/>
        <v>1645</v>
      </c>
      <c r="AF26" s="49">
        <f t="shared" si="31"/>
        <v>2443.25</v>
      </c>
      <c r="AG26" s="49">
        <f t="shared" si="31"/>
        <v>2977.5</v>
      </c>
      <c r="AH26" s="49">
        <f t="shared" si="31"/>
        <v>4340</v>
      </c>
      <c r="AI26" s="49">
        <f t="shared" si="31"/>
        <v>5952</v>
      </c>
      <c r="AJ26" s="49">
        <f t="shared" si="31"/>
        <v>7548.75</v>
      </c>
      <c r="AK26" s="49">
        <f t="shared" si="31"/>
        <v>8891</v>
      </c>
      <c r="AL26" s="49">
        <f t="shared" si="31"/>
        <v>9861.25</v>
      </c>
      <c r="AM26" s="49">
        <f t="shared" si="31"/>
        <v>9360</v>
      </c>
      <c r="AN26" s="49">
        <f t="shared" si="31"/>
        <v>9213</v>
      </c>
      <c r="AO26" s="49">
        <f t="shared" si="31"/>
        <v>6517</v>
      </c>
      <c r="AP26" s="49">
        <f t="shared" si="31"/>
        <v>3646.5</v>
      </c>
      <c r="AQ26" s="49">
        <f t="shared" si="31"/>
        <v>1030</v>
      </c>
      <c r="AR26" s="50">
        <f t="shared" si="22"/>
        <v>77269.5</v>
      </c>
      <c r="AS26" s="55"/>
      <c r="AT26" s="56"/>
      <c r="AU26" s="57"/>
      <c r="AV26" s="58"/>
      <c r="AW26" s="59">
        <f t="shared" si="23"/>
        <v>0</v>
      </c>
      <c r="AX26" s="57">
        <f t="shared" si="24"/>
        <v>9</v>
      </c>
      <c r="AY26" s="58">
        <f t="shared" si="25"/>
        <v>1030</v>
      </c>
      <c r="AZ26" s="59">
        <f t="shared" si="26"/>
        <v>1.3329968486919159E-2</v>
      </c>
      <c r="BA26" s="57" t="e">
        <f t="shared" si="27"/>
        <v>#DIV/0!</v>
      </c>
      <c r="BE26" s="189"/>
      <c r="BF26" s="189"/>
    </row>
    <row r="27" spans="1:58" ht="19.5" customHeight="1">
      <c r="A27" s="47">
        <v>6</v>
      </c>
      <c r="B27" s="201" t="s">
        <v>18</v>
      </c>
      <c r="C27" s="49">
        <f t="shared" ref="C27:AQ27" si="32">C9*C3</f>
        <v>0</v>
      </c>
      <c r="D27" s="49">
        <f t="shared" si="32"/>
        <v>0</v>
      </c>
      <c r="E27" s="49">
        <f t="shared" si="32"/>
        <v>0</v>
      </c>
      <c r="F27" s="49">
        <f t="shared" si="32"/>
        <v>0</v>
      </c>
      <c r="G27" s="49">
        <f t="shared" si="32"/>
        <v>1</v>
      </c>
      <c r="H27" s="49">
        <f t="shared" si="32"/>
        <v>0</v>
      </c>
      <c r="I27" s="49">
        <f t="shared" si="32"/>
        <v>0</v>
      </c>
      <c r="J27" s="49">
        <f t="shared" si="32"/>
        <v>1.75</v>
      </c>
      <c r="K27" s="49">
        <f t="shared" si="32"/>
        <v>0</v>
      </c>
      <c r="L27" s="49">
        <f t="shared" si="32"/>
        <v>4.5</v>
      </c>
      <c r="M27" s="49">
        <f t="shared" si="32"/>
        <v>7.5</v>
      </c>
      <c r="N27" s="49">
        <f t="shared" si="32"/>
        <v>5.5</v>
      </c>
      <c r="O27" s="49">
        <f t="shared" si="32"/>
        <v>6</v>
      </c>
      <c r="P27" s="49">
        <f t="shared" si="32"/>
        <v>0</v>
      </c>
      <c r="Q27" s="49">
        <f t="shared" si="32"/>
        <v>0</v>
      </c>
      <c r="R27" s="49">
        <f t="shared" si="32"/>
        <v>7.5</v>
      </c>
      <c r="S27" s="49">
        <f t="shared" si="32"/>
        <v>16</v>
      </c>
      <c r="T27" s="49">
        <f t="shared" si="32"/>
        <v>21.25</v>
      </c>
      <c r="U27" s="49">
        <f t="shared" si="32"/>
        <v>27</v>
      </c>
      <c r="V27" s="49">
        <f t="shared" si="32"/>
        <v>95</v>
      </c>
      <c r="W27" s="49">
        <f t="shared" si="32"/>
        <v>85</v>
      </c>
      <c r="X27" s="49">
        <f t="shared" si="32"/>
        <v>120.75</v>
      </c>
      <c r="Y27" s="49">
        <f t="shared" si="32"/>
        <v>209</v>
      </c>
      <c r="Z27" s="49">
        <f t="shared" si="32"/>
        <v>270.25</v>
      </c>
      <c r="AA27" s="49">
        <f t="shared" si="32"/>
        <v>582</v>
      </c>
      <c r="AB27" s="49">
        <f t="shared" si="32"/>
        <v>581.25</v>
      </c>
      <c r="AC27" s="49">
        <f t="shared" si="32"/>
        <v>942.5</v>
      </c>
      <c r="AD27" s="49">
        <f t="shared" si="32"/>
        <v>1566</v>
      </c>
      <c r="AE27" s="49">
        <f t="shared" si="32"/>
        <v>2345</v>
      </c>
      <c r="AF27" s="49">
        <f t="shared" si="32"/>
        <v>3356.75</v>
      </c>
      <c r="AG27" s="49">
        <f t="shared" si="32"/>
        <v>4230</v>
      </c>
      <c r="AH27" s="49">
        <f t="shared" si="32"/>
        <v>6060.5</v>
      </c>
      <c r="AI27" s="49">
        <f t="shared" si="32"/>
        <v>7840</v>
      </c>
      <c r="AJ27" s="49">
        <f t="shared" si="32"/>
        <v>9339</v>
      </c>
      <c r="AK27" s="49">
        <f t="shared" si="32"/>
        <v>11509</v>
      </c>
      <c r="AL27" s="49">
        <f t="shared" si="32"/>
        <v>11313.75</v>
      </c>
      <c r="AM27" s="49">
        <f t="shared" si="32"/>
        <v>11007</v>
      </c>
      <c r="AN27" s="49">
        <f t="shared" si="32"/>
        <v>9721.75</v>
      </c>
      <c r="AO27" s="49">
        <f t="shared" si="32"/>
        <v>6536</v>
      </c>
      <c r="AP27" s="49">
        <f t="shared" si="32"/>
        <v>3432</v>
      </c>
      <c r="AQ27" s="49">
        <f t="shared" si="32"/>
        <v>860</v>
      </c>
      <c r="AR27" s="50">
        <f t="shared" si="22"/>
        <v>92100.5</v>
      </c>
      <c r="AS27" s="50"/>
      <c r="AT27" s="54"/>
      <c r="AU27" s="53"/>
      <c r="AV27" s="51"/>
      <c r="AW27" s="52">
        <f t="shared" si="23"/>
        <v>0</v>
      </c>
      <c r="AX27" s="53">
        <f t="shared" si="24"/>
        <v>9</v>
      </c>
      <c r="AY27" s="51">
        <f t="shared" si="25"/>
        <v>860</v>
      </c>
      <c r="AZ27" s="52">
        <f t="shared" si="26"/>
        <v>9.3376257457885685E-3</v>
      </c>
      <c r="BA27" s="53" t="e">
        <f t="shared" si="27"/>
        <v>#DIV/0!</v>
      </c>
    </row>
    <row r="28" spans="1:58" ht="19.5" customHeight="1">
      <c r="A28" s="47">
        <v>7</v>
      </c>
      <c r="B28" s="201" t="s">
        <v>188</v>
      </c>
      <c r="C28" s="49">
        <f t="shared" ref="C28:AQ28" si="33">C10*C3</f>
        <v>0</v>
      </c>
      <c r="D28" s="49">
        <f t="shared" si="33"/>
        <v>0</v>
      </c>
      <c r="E28" s="49">
        <f t="shared" si="33"/>
        <v>0</v>
      </c>
      <c r="F28" s="49">
        <f t="shared" si="33"/>
        <v>0</v>
      </c>
      <c r="G28" s="49">
        <f t="shared" si="33"/>
        <v>0</v>
      </c>
      <c r="H28" s="49">
        <f t="shared" si="33"/>
        <v>0</v>
      </c>
      <c r="I28" s="49">
        <f t="shared" si="33"/>
        <v>1.5</v>
      </c>
      <c r="J28" s="49">
        <f t="shared" si="33"/>
        <v>0</v>
      </c>
      <c r="K28" s="49">
        <f t="shared" si="33"/>
        <v>0</v>
      </c>
      <c r="L28" s="49">
        <f t="shared" si="33"/>
        <v>2.25</v>
      </c>
      <c r="M28" s="49">
        <f t="shared" si="33"/>
        <v>0</v>
      </c>
      <c r="N28" s="49">
        <f t="shared" si="33"/>
        <v>2.75</v>
      </c>
      <c r="O28" s="49">
        <f t="shared" si="33"/>
        <v>3</v>
      </c>
      <c r="P28" s="49">
        <f t="shared" si="33"/>
        <v>9.75</v>
      </c>
      <c r="Q28" s="49">
        <f t="shared" si="33"/>
        <v>3.5</v>
      </c>
      <c r="R28" s="49">
        <f t="shared" si="33"/>
        <v>15</v>
      </c>
      <c r="S28" s="49">
        <f t="shared" si="33"/>
        <v>20</v>
      </c>
      <c r="T28" s="49">
        <f t="shared" si="33"/>
        <v>29.75</v>
      </c>
      <c r="U28" s="49">
        <f t="shared" si="33"/>
        <v>76.5</v>
      </c>
      <c r="V28" s="49">
        <f t="shared" si="33"/>
        <v>76</v>
      </c>
      <c r="W28" s="49">
        <f t="shared" si="33"/>
        <v>170</v>
      </c>
      <c r="X28" s="49">
        <f t="shared" si="33"/>
        <v>215.25</v>
      </c>
      <c r="Y28" s="49">
        <f t="shared" si="33"/>
        <v>368.5</v>
      </c>
      <c r="Z28" s="49">
        <f t="shared" si="33"/>
        <v>425.5</v>
      </c>
      <c r="AA28" s="49">
        <f t="shared" si="33"/>
        <v>738</v>
      </c>
      <c r="AB28" s="49">
        <f t="shared" si="33"/>
        <v>1187.5</v>
      </c>
      <c r="AC28" s="49">
        <f t="shared" si="33"/>
        <v>1534</v>
      </c>
      <c r="AD28" s="49">
        <f t="shared" si="33"/>
        <v>2038.5</v>
      </c>
      <c r="AE28" s="49">
        <f t="shared" si="33"/>
        <v>3276</v>
      </c>
      <c r="AF28" s="49">
        <f t="shared" si="33"/>
        <v>3893.25</v>
      </c>
      <c r="AG28" s="49">
        <f t="shared" si="33"/>
        <v>5355</v>
      </c>
      <c r="AH28" s="49">
        <f t="shared" si="33"/>
        <v>7013.75</v>
      </c>
      <c r="AI28" s="49">
        <f t="shared" si="33"/>
        <v>8960</v>
      </c>
      <c r="AJ28" s="49">
        <f t="shared" si="33"/>
        <v>10824</v>
      </c>
      <c r="AK28" s="49">
        <f t="shared" si="33"/>
        <v>11755.5</v>
      </c>
      <c r="AL28" s="49">
        <f t="shared" si="33"/>
        <v>12110</v>
      </c>
      <c r="AM28" s="49">
        <f t="shared" si="33"/>
        <v>11853</v>
      </c>
      <c r="AN28" s="49">
        <f t="shared" si="33"/>
        <v>9675.5</v>
      </c>
      <c r="AO28" s="49">
        <f t="shared" si="33"/>
        <v>6355.5</v>
      </c>
      <c r="AP28" s="49">
        <f t="shared" si="33"/>
        <v>3393</v>
      </c>
      <c r="AQ28" s="49">
        <f t="shared" si="33"/>
        <v>1010</v>
      </c>
      <c r="AR28" s="50">
        <f t="shared" si="22"/>
        <v>102391.75</v>
      </c>
      <c r="AS28" s="50"/>
      <c r="AT28" s="54"/>
      <c r="AU28" s="53"/>
      <c r="AV28" s="51"/>
      <c r="AW28" s="52">
        <f t="shared" si="23"/>
        <v>0</v>
      </c>
      <c r="AX28" s="53">
        <f t="shared" si="24"/>
        <v>9</v>
      </c>
      <c r="AY28" s="51">
        <f t="shared" si="25"/>
        <v>1010</v>
      </c>
      <c r="AZ28" s="52">
        <f t="shared" si="26"/>
        <v>9.8640759631513277E-3</v>
      </c>
      <c r="BA28" s="53" t="e">
        <f t="shared" si="27"/>
        <v>#DIV/0!</v>
      </c>
    </row>
    <row r="29" spans="1:58" ht="19.5" customHeight="1">
      <c r="A29" s="47">
        <v>8</v>
      </c>
      <c r="B29" s="203" t="s">
        <v>16</v>
      </c>
      <c r="C29" s="49">
        <f t="shared" ref="C29:AQ29" si="34">C11*C3</f>
        <v>0</v>
      </c>
      <c r="D29" s="49">
        <f t="shared" si="34"/>
        <v>0</v>
      </c>
      <c r="E29" s="49">
        <f t="shared" si="34"/>
        <v>0</v>
      </c>
      <c r="F29" s="49">
        <f t="shared" si="34"/>
        <v>0</v>
      </c>
      <c r="G29" s="49">
        <f t="shared" si="34"/>
        <v>0</v>
      </c>
      <c r="H29" s="49">
        <f t="shared" si="34"/>
        <v>0</v>
      </c>
      <c r="I29" s="49">
        <f t="shared" si="34"/>
        <v>0</v>
      </c>
      <c r="J29" s="49">
        <f t="shared" si="34"/>
        <v>1.75</v>
      </c>
      <c r="K29" s="49">
        <f t="shared" si="34"/>
        <v>0</v>
      </c>
      <c r="L29" s="49">
        <f t="shared" si="34"/>
        <v>2.25</v>
      </c>
      <c r="M29" s="49">
        <f t="shared" si="34"/>
        <v>2.5</v>
      </c>
      <c r="N29" s="49">
        <f t="shared" si="34"/>
        <v>5.5</v>
      </c>
      <c r="O29" s="49">
        <f t="shared" si="34"/>
        <v>9</v>
      </c>
      <c r="P29" s="49">
        <f t="shared" si="34"/>
        <v>3.25</v>
      </c>
      <c r="Q29" s="49">
        <f t="shared" si="34"/>
        <v>7</v>
      </c>
      <c r="R29" s="49">
        <f t="shared" si="34"/>
        <v>11.25</v>
      </c>
      <c r="S29" s="49">
        <f t="shared" si="34"/>
        <v>24</v>
      </c>
      <c r="T29" s="49">
        <f t="shared" si="34"/>
        <v>63.75</v>
      </c>
      <c r="U29" s="49">
        <f t="shared" si="34"/>
        <v>45</v>
      </c>
      <c r="V29" s="49">
        <f t="shared" si="34"/>
        <v>66.5</v>
      </c>
      <c r="W29" s="49">
        <f t="shared" si="34"/>
        <v>155</v>
      </c>
      <c r="X29" s="49">
        <f t="shared" si="34"/>
        <v>178.5</v>
      </c>
      <c r="Y29" s="49">
        <f t="shared" si="34"/>
        <v>203.5</v>
      </c>
      <c r="Z29" s="49">
        <f t="shared" si="34"/>
        <v>356.5</v>
      </c>
      <c r="AA29" s="49">
        <f t="shared" si="34"/>
        <v>414</v>
      </c>
      <c r="AB29" s="49">
        <f t="shared" si="34"/>
        <v>643.75</v>
      </c>
      <c r="AC29" s="49">
        <f t="shared" si="34"/>
        <v>1014</v>
      </c>
      <c r="AD29" s="49">
        <f t="shared" si="34"/>
        <v>1566</v>
      </c>
      <c r="AE29" s="49">
        <f t="shared" si="34"/>
        <v>1981</v>
      </c>
      <c r="AF29" s="49">
        <f t="shared" si="34"/>
        <v>2711.5</v>
      </c>
      <c r="AG29" s="49">
        <f t="shared" si="34"/>
        <v>3577.5</v>
      </c>
      <c r="AH29" s="49">
        <f t="shared" si="34"/>
        <v>4394.25</v>
      </c>
      <c r="AI29" s="49">
        <f t="shared" si="34"/>
        <v>5568</v>
      </c>
      <c r="AJ29" s="49">
        <f t="shared" si="34"/>
        <v>6575.25</v>
      </c>
      <c r="AK29" s="49">
        <f t="shared" si="34"/>
        <v>7990</v>
      </c>
      <c r="AL29" s="49">
        <f t="shared" si="34"/>
        <v>8216.25</v>
      </c>
      <c r="AM29" s="49">
        <f t="shared" si="34"/>
        <v>7803</v>
      </c>
      <c r="AN29" s="49">
        <f t="shared" si="34"/>
        <v>6872.75</v>
      </c>
      <c r="AO29" s="49">
        <f t="shared" si="34"/>
        <v>4256</v>
      </c>
      <c r="AP29" s="49">
        <f t="shared" si="34"/>
        <v>2330.25</v>
      </c>
      <c r="AQ29" s="49">
        <f t="shared" si="34"/>
        <v>540</v>
      </c>
      <c r="AR29" s="50">
        <f t="shared" si="22"/>
        <v>67588.75</v>
      </c>
      <c r="AS29" s="50"/>
      <c r="AT29" s="54"/>
      <c r="AU29" s="53"/>
      <c r="AV29" s="51"/>
      <c r="AW29" s="52">
        <f t="shared" si="23"/>
        <v>0</v>
      </c>
      <c r="AX29" s="53">
        <f t="shared" si="24"/>
        <v>9</v>
      </c>
      <c r="AY29" s="51">
        <f t="shared" si="25"/>
        <v>540</v>
      </c>
      <c r="AZ29" s="52">
        <f t="shared" si="26"/>
        <v>7.9894952932255733E-3</v>
      </c>
      <c r="BA29" s="53" t="e">
        <f t="shared" si="27"/>
        <v>#DIV/0!</v>
      </c>
    </row>
    <row r="30" spans="1:58" ht="19.5" customHeight="1">
      <c r="A30" s="47">
        <v>9</v>
      </c>
      <c r="B30" s="48"/>
      <c r="C30" s="49">
        <f t="shared" ref="C30:AQ30" si="35">C12*C3</f>
        <v>0</v>
      </c>
      <c r="D30" s="49">
        <f t="shared" si="35"/>
        <v>0</v>
      </c>
      <c r="E30" s="49">
        <f t="shared" si="35"/>
        <v>0</v>
      </c>
      <c r="F30" s="49">
        <f t="shared" si="35"/>
        <v>0</v>
      </c>
      <c r="G30" s="49">
        <f t="shared" si="35"/>
        <v>0</v>
      </c>
      <c r="H30" s="49">
        <f t="shared" si="35"/>
        <v>0</v>
      </c>
      <c r="I30" s="49">
        <f t="shared" si="35"/>
        <v>0</v>
      </c>
      <c r="J30" s="49">
        <f t="shared" si="35"/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  <c r="O30" s="49">
        <f t="shared" si="35"/>
        <v>0</v>
      </c>
      <c r="P30" s="49">
        <f t="shared" si="35"/>
        <v>0</v>
      </c>
      <c r="Q30" s="49">
        <f t="shared" si="35"/>
        <v>0</v>
      </c>
      <c r="R30" s="49">
        <f t="shared" si="35"/>
        <v>0</v>
      </c>
      <c r="S30" s="49">
        <f t="shared" si="35"/>
        <v>0</v>
      </c>
      <c r="T30" s="49">
        <f t="shared" si="35"/>
        <v>0</v>
      </c>
      <c r="U30" s="49">
        <f t="shared" si="35"/>
        <v>0</v>
      </c>
      <c r="V30" s="49">
        <f t="shared" si="35"/>
        <v>0</v>
      </c>
      <c r="W30" s="49">
        <f t="shared" si="35"/>
        <v>0</v>
      </c>
      <c r="X30" s="49">
        <f t="shared" si="35"/>
        <v>0</v>
      </c>
      <c r="Y30" s="49">
        <f t="shared" si="35"/>
        <v>0</v>
      </c>
      <c r="Z30" s="49">
        <f t="shared" si="35"/>
        <v>0</v>
      </c>
      <c r="AA30" s="49">
        <f t="shared" si="35"/>
        <v>0</v>
      </c>
      <c r="AB30" s="49">
        <f t="shared" si="35"/>
        <v>0</v>
      </c>
      <c r="AC30" s="49">
        <f t="shared" si="35"/>
        <v>0</v>
      </c>
      <c r="AD30" s="49">
        <f t="shared" si="35"/>
        <v>0</v>
      </c>
      <c r="AE30" s="49">
        <f t="shared" si="35"/>
        <v>0</v>
      </c>
      <c r="AF30" s="49">
        <f t="shared" si="35"/>
        <v>0</v>
      </c>
      <c r="AG30" s="49">
        <f t="shared" si="35"/>
        <v>0</v>
      </c>
      <c r="AH30" s="49">
        <f t="shared" si="35"/>
        <v>0</v>
      </c>
      <c r="AI30" s="49">
        <f t="shared" si="35"/>
        <v>0</v>
      </c>
      <c r="AJ30" s="49">
        <f t="shared" si="35"/>
        <v>0</v>
      </c>
      <c r="AK30" s="49">
        <f t="shared" si="35"/>
        <v>0</v>
      </c>
      <c r="AL30" s="49">
        <f t="shared" si="35"/>
        <v>0</v>
      </c>
      <c r="AM30" s="49">
        <f t="shared" si="35"/>
        <v>0</v>
      </c>
      <c r="AN30" s="49">
        <f t="shared" si="35"/>
        <v>0</v>
      </c>
      <c r="AO30" s="49">
        <f t="shared" si="35"/>
        <v>0</v>
      </c>
      <c r="AP30" s="49">
        <f t="shared" si="35"/>
        <v>0</v>
      </c>
      <c r="AQ30" s="49">
        <f t="shared" si="35"/>
        <v>0</v>
      </c>
      <c r="AR30" s="50">
        <f t="shared" si="22"/>
        <v>0</v>
      </c>
      <c r="AS30" s="50"/>
      <c r="AT30" s="54"/>
      <c r="AU30" s="53"/>
      <c r="AV30" s="51"/>
      <c r="AW30" s="52" t="e">
        <f t="shared" si="23"/>
        <v>#DIV/0!</v>
      </c>
      <c r="AX30" s="53" t="e">
        <f t="shared" si="24"/>
        <v>#DIV/0!</v>
      </c>
      <c r="AY30" s="51">
        <f t="shared" si="25"/>
        <v>0</v>
      </c>
      <c r="AZ30" s="52" t="e">
        <f t="shared" si="26"/>
        <v>#DIV/0!</v>
      </c>
      <c r="BA30" s="53" t="e">
        <f t="shared" si="27"/>
        <v>#DIV/0!</v>
      </c>
    </row>
    <row r="31" spans="1:58" ht="19.5" customHeight="1">
      <c r="A31" s="43"/>
      <c r="B31" s="43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</row>
    <row r="32" spans="1:58" ht="19.5" customHeight="1">
      <c r="A32" s="43"/>
      <c r="B32" s="43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</row>
    <row r="33" spans="1:58" s="15" customFormat="1" ht="19.5" customHeight="1">
      <c r="A33" s="12"/>
      <c r="B33" s="12" t="s">
        <v>84</v>
      </c>
      <c r="C33" s="49">
        <f>C15*C3</f>
        <v>0</v>
      </c>
      <c r="D33" s="49">
        <f t="shared" ref="D33:AQ33" si="36">D15*D3</f>
        <v>0</v>
      </c>
      <c r="E33" s="49">
        <f t="shared" si="36"/>
        <v>0</v>
      </c>
      <c r="F33" s="49">
        <f t="shared" si="36"/>
        <v>0</v>
      </c>
      <c r="G33" s="49">
        <f t="shared" si="36"/>
        <v>2</v>
      </c>
      <c r="H33" s="49">
        <f t="shared" si="36"/>
        <v>1.25</v>
      </c>
      <c r="I33" s="49">
        <f t="shared" si="36"/>
        <v>3</v>
      </c>
      <c r="J33" s="49">
        <f t="shared" si="36"/>
        <v>14</v>
      </c>
      <c r="K33" s="49">
        <f t="shared" si="36"/>
        <v>32</v>
      </c>
      <c r="L33" s="49">
        <f t="shared" si="36"/>
        <v>47.25</v>
      </c>
      <c r="M33" s="49">
        <f t="shared" si="36"/>
        <v>97.5</v>
      </c>
      <c r="N33" s="49">
        <f t="shared" si="36"/>
        <v>126.5</v>
      </c>
      <c r="O33" s="49">
        <f t="shared" si="36"/>
        <v>234</v>
      </c>
      <c r="P33" s="49">
        <f t="shared" si="36"/>
        <v>377</v>
      </c>
      <c r="Q33" s="49">
        <f t="shared" si="36"/>
        <v>542.5</v>
      </c>
      <c r="R33" s="49">
        <f t="shared" si="36"/>
        <v>892.5</v>
      </c>
      <c r="S33" s="49">
        <f t="shared" si="36"/>
        <v>1188</v>
      </c>
      <c r="T33" s="49">
        <f t="shared" si="36"/>
        <v>1479</v>
      </c>
      <c r="U33" s="49">
        <f t="shared" si="36"/>
        <v>1813.5</v>
      </c>
      <c r="V33" s="49">
        <f t="shared" si="36"/>
        <v>2118.5</v>
      </c>
      <c r="W33" s="49">
        <f t="shared" si="36"/>
        <v>2500</v>
      </c>
      <c r="X33" s="49">
        <f t="shared" si="36"/>
        <v>2803.5</v>
      </c>
      <c r="Y33" s="49">
        <f t="shared" si="36"/>
        <v>3124</v>
      </c>
      <c r="Z33" s="49">
        <f t="shared" si="36"/>
        <v>3145.25</v>
      </c>
      <c r="AA33" s="49">
        <f t="shared" si="36"/>
        <v>3096</v>
      </c>
      <c r="AB33" s="49">
        <f t="shared" si="36"/>
        <v>3050</v>
      </c>
      <c r="AC33" s="49">
        <f t="shared" si="36"/>
        <v>2873</v>
      </c>
      <c r="AD33" s="49">
        <f t="shared" si="36"/>
        <v>3233.25</v>
      </c>
      <c r="AE33" s="49">
        <f t="shared" si="36"/>
        <v>2961</v>
      </c>
      <c r="AF33" s="49">
        <f t="shared" si="36"/>
        <v>2508.5</v>
      </c>
      <c r="AG33" s="49">
        <f t="shared" si="36"/>
        <v>1972.5</v>
      </c>
      <c r="AH33" s="49">
        <f t="shared" si="36"/>
        <v>1984</v>
      </c>
      <c r="AI33" s="49">
        <f t="shared" si="36"/>
        <v>1528</v>
      </c>
      <c r="AJ33" s="49">
        <f t="shared" si="36"/>
        <v>1278.75</v>
      </c>
      <c r="AK33" s="49">
        <f t="shared" si="36"/>
        <v>824.5</v>
      </c>
      <c r="AL33" s="49">
        <f t="shared" si="36"/>
        <v>752.5</v>
      </c>
      <c r="AM33" s="49">
        <f t="shared" si="36"/>
        <v>756</v>
      </c>
      <c r="AN33" s="49">
        <f t="shared" si="36"/>
        <v>499.5</v>
      </c>
      <c r="AO33" s="49">
        <f t="shared" si="36"/>
        <v>418</v>
      </c>
      <c r="AP33" s="49">
        <f t="shared" si="36"/>
        <v>156</v>
      </c>
      <c r="AQ33" s="49">
        <f t="shared" si="36"/>
        <v>20</v>
      </c>
      <c r="AR33" s="64">
        <f>SUM(C33:AQ33)</f>
        <v>48452.75</v>
      </c>
      <c r="AS33" s="14"/>
      <c r="AT33" s="13"/>
      <c r="AU33" s="18">
        <f>AR33/AR15</f>
        <v>5.8306558363417569</v>
      </c>
      <c r="AW33" s="65">
        <f>SUM(C33:AA33)</f>
        <v>23637.25</v>
      </c>
      <c r="AX33" s="66">
        <f>AW33/AR33</f>
        <v>0.4878412474008183</v>
      </c>
      <c r="AY33" s="67">
        <f>SUM(AB33:AI33)</f>
        <v>20110.25</v>
      </c>
      <c r="AZ33" s="68">
        <f>AY33/AR33</f>
        <v>0.41504868144738949</v>
      </c>
      <c r="BA33" s="67">
        <f>SUM(AJ33:AP33)</f>
        <v>4685.25</v>
      </c>
      <c r="BB33" s="68">
        <f t="shared" ref="BB33" si="37">BA33/AR33</f>
        <v>9.66972978829891E-2</v>
      </c>
      <c r="BC33" s="22" t="e">
        <f>SUM(#REF!)</f>
        <v>#REF!</v>
      </c>
      <c r="BD33" s="21" t="e">
        <f>BC33/AR33</f>
        <v>#REF!</v>
      </c>
      <c r="BE33" s="51" t="e">
        <f>#REF!</f>
        <v>#REF!</v>
      </c>
      <c r="BF33" s="90" t="e">
        <f>BE33/AR33</f>
        <v>#REF!</v>
      </c>
    </row>
    <row r="34" spans="1:58" ht="19.5" customHeight="1">
      <c r="A34" s="43"/>
      <c r="B34" s="43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</row>
    <row r="35" spans="1:58" ht="19.5" customHeight="1">
      <c r="A35" s="43"/>
      <c r="B35" s="43"/>
      <c r="C35" s="49">
        <f>C17*C3</f>
        <v>0</v>
      </c>
      <c r="D35" s="49">
        <f t="shared" ref="D35:AQ35" si="38">D17*D3</f>
        <v>0</v>
      </c>
      <c r="E35" s="49">
        <f t="shared" si="38"/>
        <v>0</v>
      </c>
      <c r="F35" s="49">
        <f t="shared" si="38"/>
        <v>0</v>
      </c>
      <c r="G35" s="49">
        <f t="shared" si="38"/>
        <v>0</v>
      </c>
      <c r="H35" s="49">
        <f t="shared" si="38"/>
        <v>1.25</v>
      </c>
      <c r="I35" s="49">
        <f t="shared" si="38"/>
        <v>6</v>
      </c>
      <c r="J35" s="49">
        <f t="shared" si="38"/>
        <v>3.5</v>
      </c>
      <c r="K35" s="49">
        <f t="shared" si="38"/>
        <v>24</v>
      </c>
      <c r="L35" s="49">
        <f t="shared" si="38"/>
        <v>38.25</v>
      </c>
      <c r="M35" s="49">
        <f t="shared" si="38"/>
        <v>92.5</v>
      </c>
      <c r="N35" s="49">
        <f t="shared" si="38"/>
        <v>123.75</v>
      </c>
      <c r="O35" s="49">
        <f t="shared" si="38"/>
        <v>213</v>
      </c>
      <c r="P35" s="49">
        <f t="shared" si="38"/>
        <v>273</v>
      </c>
      <c r="Q35" s="49">
        <f t="shared" si="38"/>
        <v>332.5</v>
      </c>
      <c r="R35" s="49">
        <f t="shared" si="38"/>
        <v>416.25</v>
      </c>
      <c r="S35" s="49">
        <f t="shared" si="38"/>
        <v>488</v>
      </c>
      <c r="T35" s="49">
        <f t="shared" si="38"/>
        <v>612</v>
      </c>
      <c r="U35" s="49">
        <f t="shared" si="38"/>
        <v>778.5</v>
      </c>
      <c r="V35" s="49">
        <f t="shared" si="38"/>
        <v>817</v>
      </c>
      <c r="W35" s="49">
        <f t="shared" si="38"/>
        <v>825</v>
      </c>
      <c r="X35" s="49">
        <f t="shared" si="38"/>
        <v>1144.5</v>
      </c>
      <c r="Y35" s="49">
        <f t="shared" si="38"/>
        <v>1171.5</v>
      </c>
      <c r="Z35" s="49">
        <f t="shared" si="38"/>
        <v>1236.25</v>
      </c>
      <c r="AA35" s="49">
        <f t="shared" si="38"/>
        <v>1470</v>
      </c>
      <c r="AB35" s="49">
        <f t="shared" si="38"/>
        <v>1787.5</v>
      </c>
      <c r="AC35" s="49">
        <f t="shared" si="38"/>
        <v>2086.5</v>
      </c>
      <c r="AD35" s="49">
        <f t="shared" si="38"/>
        <v>2376</v>
      </c>
      <c r="AE35" s="49">
        <f t="shared" si="38"/>
        <v>2814</v>
      </c>
      <c r="AF35" s="49">
        <f t="shared" si="38"/>
        <v>2965.25</v>
      </c>
      <c r="AG35" s="49">
        <f t="shared" si="38"/>
        <v>3607.5</v>
      </c>
      <c r="AH35" s="49">
        <f t="shared" si="38"/>
        <v>3890.5</v>
      </c>
      <c r="AI35" s="49">
        <f t="shared" si="38"/>
        <v>4168</v>
      </c>
      <c r="AJ35" s="49">
        <f t="shared" si="38"/>
        <v>4092</v>
      </c>
      <c r="AK35" s="49">
        <f t="shared" si="38"/>
        <v>5431.5</v>
      </c>
      <c r="AL35" s="49">
        <f t="shared" si="38"/>
        <v>5573.75</v>
      </c>
      <c r="AM35" s="49">
        <f t="shared" si="38"/>
        <v>6291</v>
      </c>
      <c r="AN35" s="49">
        <f t="shared" si="38"/>
        <v>7585</v>
      </c>
      <c r="AO35" s="49">
        <f t="shared" si="38"/>
        <v>8369.5</v>
      </c>
      <c r="AP35" s="49">
        <f t="shared" si="38"/>
        <v>4787.25</v>
      </c>
      <c r="AQ35" s="49">
        <f t="shared" si="38"/>
        <v>9870</v>
      </c>
      <c r="AR35" s="64">
        <f>SUM(C35:AQ35)</f>
        <v>85762</v>
      </c>
      <c r="AU35" s="45">
        <f>AR35/AR8</f>
        <v>9.3422657952069716</v>
      </c>
    </row>
    <row r="36" spans="1:58" ht="19.5" customHeight="1">
      <c r="A36" s="43"/>
      <c r="B36" s="43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</row>
    <row r="37" spans="1:58" ht="19.5" customHeight="1">
      <c r="A37" s="43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</row>
    <row r="38" spans="1:58" ht="19.5" customHeight="1">
      <c r="A38" s="43"/>
      <c r="B38" s="43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</row>
    <row r="39" spans="1:58" ht="15.75" customHeight="1">
      <c r="A39" s="43"/>
      <c r="B39" s="43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</row>
    <row r="40" spans="1:58" ht="15.75" customHeight="1">
      <c r="A40" s="43"/>
      <c r="B40" s="43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</row>
    <row r="41" spans="1:58" ht="15.75" customHeight="1">
      <c r="A41" s="43"/>
      <c r="B41" s="43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</row>
    <row r="42" spans="1:58" ht="15.75" customHeight="1">
      <c r="A42" s="43"/>
      <c r="B42" s="43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</row>
    <row r="43" spans="1:58" ht="15.75" customHeight="1">
      <c r="A43" s="43"/>
      <c r="B43" s="43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</row>
    <row r="44" spans="1:58" ht="15.75" customHeight="1">
      <c r="A44" s="43"/>
      <c r="B44" s="43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</row>
    <row r="45" spans="1:58" ht="15.75" customHeight="1">
      <c r="A45" s="43"/>
      <c r="B45" s="43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</row>
    <row r="46" spans="1:58" ht="15.75" customHeight="1">
      <c r="A46" s="43"/>
      <c r="B46" s="43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</row>
    <row r="47" spans="1:58" ht="15.75" customHeight="1">
      <c r="A47" s="43"/>
      <c r="B47" s="43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</row>
    <row r="48" spans="1:58" ht="15.75" customHeight="1">
      <c r="A48" s="43"/>
      <c r="B48" s="43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</row>
    <row r="49" spans="1:43" ht="15.75" customHeight="1">
      <c r="A49" s="43"/>
      <c r="B49" s="43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</row>
    <row r="50" spans="1:43" ht="15.75" customHeight="1">
      <c r="A50" s="43"/>
      <c r="B50" s="43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</row>
    <row r="51" spans="1:43" ht="15.75" customHeight="1">
      <c r="A51" s="43"/>
      <c r="B51" s="43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</row>
  </sheetData>
  <mergeCells count="12">
    <mergeCell ref="BC2:BD2"/>
    <mergeCell ref="BE2:BF2"/>
    <mergeCell ref="AR1:AR3"/>
    <mergeCell ref="AS1:AT1"/>
    <mergeCell ref="AU1:BB1"/>
    <mergeCell ref="AS2:AS3"/>
    <mergeCell ref="AT2:AT3"/>
    <mergeCell ref="AU2:AU3"/>
    <mergeCell ref="AV2:AV3"/>
    <mergeCell ref="AW2:AX2"/>
    <mergeCell ref="AY2:AZ2"/>
    <mergeCell ref="BA2:BB2"/>
  </mergeCells>
  <pageMargins left="0.70866141732283472" right="0.70866141732283472" top="0.74803149606299213" bottom="0.74803149606299213" header="0" footer="0"/>
  <pageSetup paperSize="9" scale="54" orientation="landscape" r:id="rId1"/>
  <colBreaks count="1" manualBreakCount="1">
    <brk id="27" max="52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B7396-8CB0-4E54-83D6-780247CE1F87}">
  <dimension ref="A1:V54"/>
  <sheetViews>
    <sheetView view="pageBreakPreview" zoomScale="70" zoomScaleNormal="55" zoomScaleSheetLayoutView="70" zoomScalePageLayoutView="55" workbookViewId="0">
      <selection activeCell="T13" sqref="T13"/>
    </sheetView>
  </sheetViews>
  <sheetFormatPr defaultColWidth="12.85546875" defaultRowHeight="15" customHeight="1"/>
  <cols>
    <col min="1" max="1" width="4.7109375" style="69" customWidth="1"/>
    <col min="2" max="2" width="22" style="69" customWidth="1"/>
    <col min="3" max="3" width="12.85546875" style="69"/>
    <col min="4" max="4" width="7.85546875" style="72" customWidth="1"/>
    <col min="5" max="5" width="6.5703125" style="72" customWidth="1"/>
    <col min="6" max="6" width="9.28515625" style="72" customWidth="1"/>
    <col min="7" max="7" width="8.5703125" style="72" customWidth="1"/>
    <col min="8" max="8" width="8.85546875" style="72" customWidth="1"/>
    <col min="9" max="9" width="10.5703125" style="72" customWidth="1"/>
    <col min="10" max="10" width="8.85546875" style="72" customWidth="1"/>
    <col min="11" max="11" width="9.28515625" style="69" customWidth="1"/>
    <col min="12" max="13" width="8.7109375" style="69" customWidth="1"/>
    <col min="14" max="15" width="8" style="69" customWidth="1"/>
    <col min="16" max="17" width="9" style="69" customWidth="1"/>
    <col min="18" max="16384" width="12.85546875" style="69"/>
  </cols>
  <sheetData>
    <row r="1" spans="1:22" ht="21.75" customHeight="1">
      <c r="A1" s="285" t="s">
        <v>413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79"/>
      <c r="O1" s="79"/>
    </row>
    <row r="2" spans="1:22" ht="21.75" customHeight="1">
      <c r="A2" s="291" t="s">
        <v>450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</row>
    <row r="3" spans="1:22" ht="32.25" customHeight="1">
      <c r="A3" s="286" t="s">
        <v>0</v>
      </c>
      <c r="B3" s="286" t="s">
        <v>13</v>
      </c>
      <c r="C3" s="287" t="s">
        <v>88</v>
      </c>
      <c r="D3" s="290" t="s">
        <v>85</v>
      </c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</row>
    <row r="4" spans="1:22" ht="32.25" customHeight="1">
      <c r="A4" s="286"/>
      <c r="B4" s="286"/>
      <c r="C4" s="288"/>
      <c r="D4" s="281" t="s">
        <v>2</v>
      </c>
      <c r="E4" s="281" t="s">
        <v>3</v>
      </c>
      <c r="F4" s="283" t="s">
        <v>82</v>
      </c>
      <c r="G4" s="283"/>
      <c r="H4" s="284" t="s">
        <v>442</v>
      </c>
      <c r="I4" s="284"/>
      <c r="J4" s="274" t="s">
        <v>441</v>
      </c>
      <c r="K4" s="274"/>
      <c r="L4" s="274" t="s">
        <v>333</v>
      </c>
      <c r="M4" s="275"/>
      <c r="N4" s="276">
        <v>10</v>
      </c>
      <c r="O4" s="276"/>
      <c r="P4" s="91"/>
      <c r="Q4" s="91"/>
      <c r="R4" s="91"/>
      <c r="S4" s="91"/>
      <c r="T4" s="91"/>
      <c r="U4" s="91"/>
      <c r="V4" s="92"/>
    </row>
    <row r="5" spans="1:22" ht="32.25" customHeight="1">
      <c r="A5" s="286"/>
      <c r="B5" s="286"/>
      <c r="C5" s="289"/>
      <c r="D5" s="282"/>
      <c r="E5" s="282"/>
      <c r="F5" s="11" t="s">
        <v>87</v>
      </c>
      <c r="G5" s="10" t="s">
        <v>14</v>
      </c>
      <c r="H5" s="11" t="s">
        <v>87</v>
      </c>
      <c r="I5" s="10" t="s">
        <v>14</v>
      </c>
      <c r="J5" s="11" t="s">
        <v>87</v>
      </c>
      <c r="K5" s="10" t="s">
        <v>14</v>
      </c>
      <c r="L5" s="11" t="s">
        <v>87</v>
      </c>
      <c r="M5" s="10" t="s">
        <v>14</v>
      </c>
      <c r="N5" s="11" t="s">
        <v>87</v>
      </c>
      <c r="O5" s="10" t="s">
        <v>14</v>
      </c>
      <c r="P5" s="91"/>
      <c r="Q5" s="91"/>
      <c r="R5" s="91"/>
      <c r="S5" s="91"/>
      <c r="T5" s="91"/>
      <c r="U5" s="91"/>
      <c r="V5" s="92"/>
    </row>
    <row r="6" spans="1:22" ht="32.25" customHeight="1">
      <c r="A6" s="80">
        <v>1</v>
      </c>
      <c r="B6" s="48" t="str">
        <f>'GDCD toàn quốc'!B4</f>
        <v>Vĩnh Phúc</v>
      </c>
      <c r="C6" s="80">
        <f>'GDCD toàn quốc'!AR4</f>
        <v>6424</v>
      </c>
      <c r="D6" s="71">
        <f>'GDCD toàn quốc'!AU4</f>
        <v>8.7798879202988793</v>
      </c>
      <c r="E6" s="204">
        <f>'GDCD toàn quốc'!AV4</f>
        <v>1</v>
      </c>
      <c r="F6" s="204">
        <f>'GDCD toàn quốc'!AW4</f>
        <v>2</v>
      </c>
      <c r="G6" s="205">
        <f>'GDCD toàn quốc'!AX4</f>
        <v>3.1133250311332503E-4</v>
      </c>
      <c r="H6" s="204">
        <f>'GDCD toàn quốc'!AY4</f>
        <v>331</v>
      </c>
      <c r="I6" s="205">
        <f>'GDCD toàn quốc'!AZ4</f>
        <v>5.152552926525529E-2</v>
      </c>
      <c r="J6" s="204">
        <f>'GDCD toàn quốc'!BA4</f>
        <v>2757</v>
      </c>
      <c r="K6" s="205">
        <f>'GDCD toàn quốc'!BB4</f>
        <v>0.42917185554171855</v>
      </c>
      <c r="L6" s="204">
        <f>'GDCD toàn quốc'!BC4</f>
        <v>3334</v>
      </c>
      <c r="M6" s="205">
        <f>'GDCD toàn quốc'!BD4</f>
        <v>0.51899128268991279</v>
      </c>
      <c r="N6" s="204">
        <f>'GDCD toàn quốc'!BE4</f>
        <v>146</v>
      </c>
      <c r="O6" s="205">
        <f>'GDCD toàn quốc'!BF4</f>
        <v>2.2727272727272728E-2</v>
      </c>
      <c r="P6" s="78"/>
      <c r="Q6" s="78"/>
      <c r="R6" s="78"/>
      <c r="S6" s="78"/>
      <c r="T6" s="78"/>
      <c r="U6" s="78"/>
    </row>
    <row r="7" spans="1:22" ht="32.25" customHeight="1">
      <c r="A7" s="80">
        <v>2</v>
      </c>
      <c r="B7" s="48" t="str">
        <f>'GDCD toàn quốc'!B5</f>
        <v>Ninh Bình</v>
      </c>
      <c r="C7" s="80">
        <f>'GDCD toàn quốc'!AR5</f>
        <v>5725</v>
      </c>
      <c r="D7" s="71">
        <f>'GDCD toàn quốc'!AU5</f>
        <v>8.6724454148471608</v>
      </c>
      <c r="E7" s="204">
        <f>'GDCD toàn quốc'!AV5</f>
        <v>3</v>
      </c>
      <c r="F7" s="204">
        <f>'GDCD toàn quốc'!AW5</f>
        <v>18</v>
      </c>
      <c r="G7" s="205">
        <f>'GDCD toàn quốc'!AX5</f>
        <v>3.1441048034934497E-3</v>
      </c>
      <c r="H7" s="204">
        <f>'GDCD toàn quốc'!AY5</f>
        <v>368</v>
      </c>
      <c r="I7" s="205">
        <f>'GDCD toàn quốc'!AZ5</f>
        <v>6.4279475982532752E-2</v>
      </c>
      <c r="J7" s="204">
        <f>'GDCD toàn quốc'!BA5</f>
        <v>2645</v>
      </c>
      <c r="K7" s="205">
        <f>'GDCD toàn quốc'!BB5</f>
        <v>0.46200873362445416</v>
      </c>
      <c r="L7" s="204">
        <f>'GDCD toàn quốc'!BC5</f>
        <v>2694</v>
      </c>
      <c r="M7" s="205">
        <f>'GDCD toàn quốc'!BD5</f>
        <v>0.47056768558951967</v>
      </c>
      <c r="N7" s="204">
        <f>'GDCD toàn quốc'!BE5</f>
        <v>97</v>
      </c>
      <c r="O7" s="205">
        <f>'GDCD toàn quốc'!BF5</f>
        <v>1.6943231441048034E-2</v>
      </c>
      <c r="P7" s="78"/>
      <c r="Q7" s="78"/>
      <c r="R7" s="78"/>
      <c r="S7" s="78"/>
      <c r="T7" s="78"/>
      <c r="U7" s="78"/>
    </row>
    <row r="8" spans="1:22" ht="32.25" customHeight="1">
      <c r="A8" s="80">
        <v>3</v>
      </c>
      <c r="B8" s="48" t="str">
        <f>'GDCD toàn quốc'!B6</f>
        <v>Nam Định</v>
      </c>
      <c r="C8" s="80">
        <f>'GDCD toàn quốc'!AR6</f>
        <v>7640</v>
      </c>
      <c r="D8" s="71">
        <f>'GDCD toàn quốc'!AU6</f>
        <v>8.6590641361256537</v>
      </c>
      <c r="E8" s="204">
        <f>'GDCD toàn quốc'!AV6</f>
        <v>4</v>
      </c>
      <c r="F8" s="204">
        <f>'GDCD toàn quốc'!AW6</f>
        <v>7</v>
      </c>
      <c r="G8" s="205">
        <f>'GDCD toàn quốc'!AX6</f>
        <v>9.1623036649214661E-4</v>
      </c>
      <c r="H8" s="204">
        <f>'GDCD toàn quốc'!AY6</f>
        <v>622</v>
      </c>
      <c r="I8" s="205">
        <f>'GDCD toàn quốc'!AZ6</f>
        <v>8.141361256544502E-2</v>
      </c>
      <c r="J8" s="204">
        <f>'GDCD toàn quốc'!BA6</f>
        <v>3473</v>
      </c>
      <c r="K8" s="205">
        <f>'GDCD toàn quốc'!BB6</f>
        <v>0.45458115183246073</v>
      </c>
      <c r="L8" s="204">
        <f>'GDCD toàn quốc'!BC6</f>
        <v>3538</v>
      </c>
      <c r="M8" s="205">
        <f>'GDCD toàn quốc'!BD6</f>
        <v>0.46308900523560209</v>
      </c>
      <c r="N8" s="204">
        <f>'GDCD toàn quốc'!BE6</f>
        <v>197</v>
      </c>
      <c r="O8" s="205">
        <f>'GDCD toàn quốc'!BF6</f>
        <v>2.5785340314136127E-2</v>
      </c>
      <c r="P8" s="78"/>
      <c r="Q8" s="78"/>
      <c r="R8" s="78"/>
      <c r="S8" s="78"/>
      <c r="T8" s="78"/>
      <c r="U8" s="78"/>
    </row>
    <row r="9" spans="1:22" ht="32.25" customHeight="1">
      <c r="A9" s="80">
        <v>4</v>
      </c>
      <c r="B9" s="48" t="str">
        <f>'GDCD toàn quốc'!B7</f>
        <v>Hà Nam</v>
      </c>
      <c r="C9" s="80">
        <f>'GDCD toàn quốc'!AR7</f>
        <v>4964</v>
      </c>
      <c r="D9" s="71">
        <f>'GDCD toàn quốc'!AU7</f>
        <v>8.5065471394037075</v>
      </c>
      <c r="E9" s="204">
        <f>'GDCD toàn quốc'!AV7</f>
        <v>6</v>
      </c>
      <c r="F9" s="204">
        <f>'GDCD toàn quốc'!AW7</f>
        <v>4</v>
      </c>
      <c r="G9" s="205">
        <f>'GDCD toàn quốc'!AX7</f>
        <v>8.0580177276390005E-4</v>
      </c>
      <c r="H9" s="204">
        <f>'GDCD toàn quốc'!AY7</f>
        <v>495</v>
      </c>
      <c r="I9" s="205">
        <f>'GDCD toàn quốc'!AZ7</f>
        <v>9.9717969379532631E-2</v>
      </c>
      <c r="J9" s="204">
        <f>'GDCD toàn quốc'!BA7</f>
        <v>2593</v>
      </c>
      <c r="K9" s="205">
        <f>'GDCD toàn quốc'!BB7</f>
        <v>0.52236099919419821</v>
      </c>
      <c r="L9" s="204">
        <f>'GDCD toàn quốc'!BC7</f>
        <v>1872</v>
      </c>
      <c r="M9" s="205">
        <f>'GDCD toàn quốc'!BD7</f>
        <v>0.37711522965350525</v>
      </c>
      <c r="N9" s="204">
        <f>'GDCD toàn quốc'!BE7</f>
        <v>50</v>
      </c>
      <c r="O9" s="205">
        <f>'GDCD toàn quốc'!BF7</f>
        <v>1.0072522159548751E-2</v>
      </c>
      <c r="P9" s="78"/>
      <c r="Q9" s="78"/>
      <c r="R9" s="78"/>
      <c r="S9" s="78"/>
      <c r="T9" s="78"/>
      <c r="U9" s="78"/>
    </row>
    <row r="10" spans="1:22" s="60" customFormat="1" ht="32.25" customHeight="1">
      <c r="A10" s="80">
        <v>5</v>
      </c>
      <c r="B10" s="48" t="str">
        <f>'GDCD toàn quốc'!B8</f>
        <v>Thái Bình</v>
      </c>
      <c r="C10" s="80">
        <f>'GDCD toàn quốc'!AR8</f>
        <v>9180</v>
      </c>
      <c r="D10" s="71">
        <f>'GDCD toàn quốc'!AU8</f>
        <v>8.4171568627450988</v>
      </c>
      <c r="E10" s="204">
        <f>'GDCD toàn quốc'!AV8</f>
        <v>9</v>
      </c>
      <c r="F10" s="204">
        <f>'GDCD toàn quốc'!AW8</f>
        <v>29</v>
      </c>
      <c r="G10" s="205">
        <f>'GDCD toàn quốc'!AX8</f>
        <v>3.1590413943355122E-3</v>
      </c>
      <c r="H10" s="204">
        <f>'GDCD toàn quốc'!AY8</f>
        <v>1163</v>
      </c>
      <c r="I10" s="205">
        <f>'GDCD toàn quốc'!AZ8</f>
        <v>0.1266884531590414</v>
      </c>
      <c r="J10" s="204">
        <f>'GDCD toàn quốc'!BA8</f>
        <v>4789</v>
      </c>
      <c r="K10" s="205">
        <f>'GDCD toàn quốc'!BB8</f>
        <v>0.52167755991285403</v>
      </c>
      <c r="L10" s="204">
        <f>'GDCD toàn quốc'!BC8</f>
        <v>3199</v>
      </c>
      <c r="M10" s="205">
        <f>'GDCD toàn quốc'!BD8</f>
        <v>0.34847494553376906</v>
      </c>
      <c r="N10" s="204">
        <f>'GDCD toàn quốc'!BE8</f>
        <v>103</v>
      </c>
      <c r="O10" s="205">
        <f>'GDCD toàn quốc'!BF8</f>
        <v>1.1220043572984749E-2</v>
      </c>
      <c r="P10" s="190"/>
      <c r="Q10" s="190"/>
      <c r="R10" s="190"/>
      <c r="S10" s="190"/>
      <c r="T10" s="190"/>
      <c r="U10" s="190"/>
    </row>
    <row r="11" spans="1:22" ht="32.25" customHeight="1">
      <c r="A11" s="80">
        <v>6</v>
      </c>
      <c r="B11" s="48" t="str">
        <f>'GDCD toàn quốc'!B9</f>
        <v>Hải Dương</v>
      </c>
      <c r="C11" s="80">
        <f>'GDCD toàn quốc'!AR9</f>
        <v>11044</v>
      </c>
      <c r="D11" s="71">
        <f>'GDCD toàn quốc'!AU9</f>
        <v>8.3394150670047082</v>
      </c>
      <c r="E11" s="204">
        <f>'GDCD toàn quốc'!AV9</f>
        <v>12</v>
      </c>
      <c r="F11" s="204">
        <f>'GDCD toàn quốc'!AW9</f>
        <v>49</v>
      </c>
      <c r="G11" s="205">
        <f>'GDCD toàn quốc'!AX9</f>
        <v>4.4367982614994571E-3</v>
      </c>
      <c r="H11" s="204">
        <f>'GDCD toàn quốc'!AY9</f>
        <v>1490</v>
      </c>
      <c r="I11" s="205">
        <f>'GDCD toàn quốc'!AZ9</f>
        <v>0.13491488591090184</v>
      </c>
      <c r="J11" s="204">
        <f>'GDCD toàn quốc'!BA9</f>
        <v>6105</v>
      </c>
      <c r="K11" s="205">
        <f>'GDCD toàn quốc'!BB9</f>
        <v>0.5527888446215139</v>
      </c>
      <c r="L11" s="204">
        <f>'GDCD toàn quốc'!BC9</f>
        <v>3400</v>
      </c>
      <c r="M11" s="205">
        <f>'GDCD toàn quốc'!BD9</f>
        <v>0.30785947120608476</v>
      </c>
      <c r="N11" s="204">
        <f>'GDCD toàn quốc'!BE9</f>
        <v>86</v>
      </c>
      <c r="O11" s="205">
        <f>'GDCD toàn quốc'!BF9</f>
        <v>7.7870336834480261E-3</v>
      </c>
      <c r="P11" s="78"/>
      <c r="Q11" s="78"/>
      <c r="R11" s="78"/>
      <c r="S11" s="78"/>
      <c r="T11" s="78"/>
      <c r="U11" s="78"/>
    </row>
    <row r="12" spans="1:22" ht="32.25" customHeight="1">
      <c r="A12" s="80">
        <v>7</v>
      </c>
      <c r="B12" s="48" t="str">
        <f>'GDCD toàn quốc'!B10</f>
        <v>Bắc Giang</v>
      </c>
      <c r="C12" s="80">
        <f>'GDCD toàn quốc'!AR10</f>
        <v>12428</v>
      </c>
      <c r="D12" s="71">
        <f>'GDCD toàn quốc'!AU10</f>
        <v>8.238795461860315</v>
      </c>
      <c r="E12" s="204">
        <f>'GDCD toàn quốc'!AV10</f>
        <v>17</v>
      </c>
      <c r="F12" s="204">
        <f>'GDCD toàn quốc'!AW10</f>
        <v>57</v>
      </c>
      <c r="G12" s="205">
        <f>'GDCD toàn quốc'!AX10</f>
        <v>4.5864177663340845E-3</v>
      </c>
      <c r="H12" s="204">
        <f>'GDCD toàn quốc'!AY10</f>
        <v>2072</v>
      </c>
      <c r="I12" s="205">
        <f>'GDCD toàn quốc'!AZ10</f>
        <v>0.1667203089797232</v>
      </c>
      <c r="J12" s="204">
        <f>'GDCD toàn quốc'!BA10</f>
        <v>6818</v>
      </c>
      <c r="K12" s="205">
        <f>'GDCD toàn quốc'!BB10</f>
        <v>0.54859993562922438</v>
      </c>
      <c r="L12" s="204">
        <f>'GDCD toàn quốc'!BC10</f>
        <v>3481</v>
      </c>
      <c r="M12" s="205">
        <f>'GDCD toàn quốc'!BD10</f>
        <v>0.28009333762471839</v>
      </c>
      <c r="N12" s="204">
        <f>'GDCD toàn quốc'!BE10</f>
        <v>101</v>
      </c>
      <c r="O12" s="205">
        <f>'GDCD toàn quốc'!BF10</f>
        <v>8.1268104280656575E-3</v>
      </c>
      <c r="P12" s="78"/>
      <c r="Q12" s="78"/>
      <c r="R12" s="78"/>
      <c r="S12" s="78"/>
      <c r="T12" s="78"/>
      <c r="U12" s="78"/>
    </row>
    <row r="13" spans="1:22" ht="32.25" customHeight="1">
      <c r="A13" s="80">
        <v>8</v>
      </c>
      <c r="B13" s="48" t="str">
        <f>'GDCD toàn quốc'!B11</f>
        <v>Bắc Ninh</v>
      </c>
      <c r="C13" s="80">
        <f>'GDCD toàn quốc'!AR11</f>
        <v>8207</v>
      </c>
      <c r="D13" s="71">
        <f>'GDCD toàn quốc'!AU11</f>
        <v>8.2355001827708048</v>
      </c>
      <c r="E13" s="204">
        <f>'GDCD toàn quốc'!AV11</f>
        <v>18</v>
      </c>
      <c r="F13" s="204">
        <f>'GDCD toàn quốc'!AW11</f>
        <v>59</v>
      </c>
      <c r="G13" s="205">
        <f>'GDCD toàn quốc'!AX11</f>
        <v>7.1889850127939562E-3</v>
      </c>
      <c r="H13" s="204">
        <f>'GDCD toàn quốc'!AY11</f>
        <v>1381</v>
      </c>
      <c r="I13" s="205">
        <f>'GDCD toàn quốc'!AZ11</f>
        <v>0.16827098818082126</v>
      </c>
      <c r="J13" s="204">
        <f>'GDCD toàn quốc'!BA11</f>
        <v>4416</v>
      </c>
      <c r="K13" s="205">
        <f>'GDCD toàn quốc'!BB11</f>
        <v>0.5380772511270866</v>
      </c>
      <c r="L13" s="204">
        <f>'GDCD toàn quốc'!BC11</f>
        <v>2351</v>
      </c>
      <c r="M13" s="205">
        <f>'GDCD toàn quốc'!BD11</f>
        <v>0.28646277567929818</v>
      </c>
      <c r="N13" s="204">
        <f>'GDCD toàn quốc'!BE11</f>
        <v>54</v>
      </c>
      <c r="O13" s="205">
        <f>'GDCD toàn quốc'!BF11</f>
        <v>6.5797489947605706E-3</v>
      </c>
      <c r="P13" s="78"/>
      <c r="Q13" s="78"/>
      <c r="R13" s="78"/>
      <c r="S13" s="78"/>
      <c r="T13" s="78"/>
      <c r="U13" s="78"/>
    </row>
    <row r="14" spans="1:22" ht="32.25" hidden="1" customHeight="1">
      <c r="A14" s="80">
        <v>9</v>
      </c>
      <c r="B14" s="48">
        <f>'GDCD toàn quốc'!B12</f>
        <v>0</v>
      </c>
      <c r="C14" s="80">
        <f>'GDCD toàn quốc'!AR12</f>
        <v>0</v>
      </c>
      <c r="D14" s="71" t="e">
        <f>'GDCD toàn quốc'!AU12</f>
        <v>#DIV/0!</v>
      </c>
      <c r="E14" s="204">
        <f>'Địa lí toàn quốc'!AV12</f>
        <v>0</v>
      </c>
      <c r="F14" s="204">
        <f>'GDCD toàn quốc'!AW12</f>
        <v>0</v>
      </c>
      <c r="G14" s="205" t="e">
        <f>'GDCD toàn quốc'!AX12</f>
        <v>#DIV/0!</v>
      </c>
      <c r="H14" s="204">
        <f>'GDCD toàn quốc'!AY12</f>
        <v>0</v>
      </c>
      <c r="I14" s="205" t="e">
        <f>'GDCD toàn quốc'!AZ12</f>
        <v>#DIV/0!</v>
      </c>
      <c r="J14" s="204">
        <f>'GDCD toàn quốc'!BA12</f>
        <v>0</v>
      </c>
      <c r="K14" s="205" t="e">
        <f>'GDCD toàn quốc'!BB12</f>
        <v>#DIV/0!</v>
      </c>
      <c r="L14" s="204">
        <f>'GDCD toàn quốc'!BC12</f>
        <v>0</v>
      </c>
      <c r="M14" s="205" t="e">
        <f>'GDCD toàn quốc'!BD12</f>
        <v>#DIV/0!</v>
      </c>
      <c r="N14" s="204">
        <f>'GDCD toàn quốc'!BE12</f>
        <v>0</v>
      </c>
      <c r="O14" s="205" t="e">
        <f>'GDCD toàn quốc'!BF12</f>
        <v>#DIV/0!</v>
      </c>
      <c r="P14" s="78"/>
      <c r="Q14" s="78"/>
      <c r="R14" s="78"/>
      <c r="S14" s="78"/>
      <c r="T14" s="78"/>
      <c r="U14" s="78"/>
    </row>
    <row r="15" spans="1:22" ht="32.25" customHeight="1">
      <c r="A15" s="81"/>
      <c r="B15" s="81"/>
      <c r="C15" s="82"/>
      <c r="D15" s="83"/>
      <c r="E15" s="83"/>
      <c r="F15" s="83"/>
      <c r="G15" s="83"/>
      <c r="H15" s="83"/>
      <c r="I15" s="83"/>
      <c r="J15" s="83"/>
      <c r="K15" s="82"/>
      <c r="L15" s="82"/>
      <c r="M15" s="82"/>
      <c r="N15" s="82"/>
      <c r="O15" s="82"/>
    </row>
    <row r="16" spans="1:22" ht="32.25" customHeight="1">
      <c r="A16" s="81"/>
      <c r="B16" s="81"/>
      <c r="C16" s="82"/>
      <c r="D16" s="83"/>
      <c r="E16" s="83"/>
      <c r="F16" s="83"/>
      <c r="G16" s="83"/>
      <c r="H16" s="83"/>
      <c r="I16" s="83"/>
      <c r="J16" s="83"/>
      <c r="K16" s="82"/>
      <c r="L16" s="82"/>
      <c r="M16" s="82"/>
      <c r="N16" s="82"/>
      <c r="O16" s="82"/>
    </row>
    <row r="17" spans="1:15" s="74" customFormat="1" ht="44.25" customHeight="1">
      <c r="A17" s="84"/>
      <c r="B17" s="84" t="s">
        <v>84</v>
      </c>
      <c r="C17" s="80">
        <f>'GDCD toàn quốc'!AR15</f>
        <v>8310</v>
      </c>
      <c r="D17" s="227">
        <f>'GDCD toàn quốc'!AU15</f>
        <v>5.8306558363417569</v>
      </c>
      <c r="E17" s="228">
        <f>'Địa lí toàn quốc'!AV15</f>
        <v>0</v>
      </c>
      <c r="F17" s="228">
        <f>'GDCD toàn quốc'!AW15</f>
        <v>2219</v>
      </c>
      <c r="G17" s="229">
        <f>'GDCD toàn quốc'!AX15</f>
        <v>0.26702767749699158</v>
      </c>
      <c r="H17" s="228">
        <f>'GDCD toàn quốc'!AY15</f>
        <v>4843</v>
      </c>
      <c r="I17" s="229">
        <f>'GDCD toàn quốc'!AZ15</f>
        <v>0.582791817087846</v>
      </c>
      <c r="J17" s="228">
        <f>'GDCD toàn quốc'!BA15</f>
        <v>1048</v>
      </c>
      <c r="K17" s="229">
        <f>'GDCD toàn quốc'!BB15</f>
        <v>0.12611311672683514</v>
      </c>
      <c r="L17" s="228">
        <f>'GDCD toàn quốc'!BC15</f>
        <v>200</v>
      </c>
      <c r="M17" s="229">
        <f>'GDCD toàn quốc'!BD15</f>
        <v>2.4067388688327317E-2</v>
      </c>
      <c r="N17" s="228">
        <f>'GDCD toàn quốc'!BE15</f>
        <v>2</v>
      </c>
      <c r="O17" s="229">
        <f>'GDCD toàn quốc'!BF15</f>
        <v>2.4067388688327315E-4</v>
      </c>
    </row>
    <row r="18" spans="1:15" ht="15.75" customHeight="1">
      <c r="A18" s="43"/>
      <c r="B18" s="43"/>
    </row>
    <row r="19" spans="1:15" ht="15.75" customHeight="1">
      <c r="A19" s="43"/>
      <c r="B19" s="43"/>
      <c r="D19" s="132" t="e">
        <f>D14-D17</f>
        <v>#DIV/0!</v>
      </c>
    </row>
    <row r="20" spans="1:15" ht="15.75" customHeight="1">
      <c r="A20" s="43"/>
      <c r="B20" s="43"/>
    </row>
    <row r="21" spans="1:15" ht="15.75" customHeight="1">
      <c r="A21" s="43"/>
      <c r="B21" s="43"/>
    </row>
    <row r="22" spans="1:15" ht="15.75" customHeight="1">
      <c r="A22" s="43"/>
      <c r="B22" s="43"/>
    </row>
    <row r="23" spans="1:15" ht="15.75" customHeight="1">
      <c r="A23" s="43"/>
      <c r="B23" s="43"/>
    </row>
    <row r="24" spans="1:15" ht="15.75" hidden="1" customHeight="1">
      <c r="A24" s="47">
        <v>1</v>
      </c>
      <c r="B24" s="48" t="s">
        <v>159</v>
      </c>
      <c r="C24" s="50" t="e">
        <f>SUM(#REF!)</f>
        <v>#REF!</v>
      </c>
      <c r="D24" s="71">
        <v>7.6879999999999997</v>
      </c>
      <c r="E24" s="70">
        <v>1</v>
      </c>
      <c r="F24" s="16" t="e">
        <f>SUM(#REF!)</f>
        <v>#REF!</v>
      </c>
      <c r="G24" s="19" t="e">
        <f>F24/C24</f>
        <v>#REF!</v>
      </c>
      <c r="H24" s="20" t="e">
        <f>SUM(#REF!)</f>
        <v>#REF!</v>
      </c>
      <c r="I24" s="21" t="e">
        <f t="shared" ref="I24:I33" si="0">H24/C24</f>
        <v>#REF!</v>
      </c>
      <c r="J24" s="20" t="e">
        <f>SUM(#REF!)</f>
        <v>#REF!</v>
      </c>
      <c r="K24" s="21" t="e">
        <f>J24/C24</f>
        <v>#REF!</v>
      </c>
      <c r="L24" s="22" t="e">
        <f>SUM(#REF!)</f>
        <v>#REF!</v>
      </c>
      <c r="M24" s="21" t="e">
        <f>L24/C24</f>
        <v>#REF!</v>
      </c>
      <c r="N24" s="77"/>
      <c r="O24" s="77"/>
    </row>
    <row r="25" spans="1:15" ht="15.75" hidden="1" customHeight="1">
      <c r="A25" s="47">
        <v>2</v>
      </c>
      <c r="B25" s="48" t="s">
        <v>332</v>
      </c>
      <c r="C25" s="50" t="e">
        <f>SUM(#REF!)</f>
        <v>#REF!</v>
      </c>
      <c r="D25" s="53"/>
      <c r="E25" s="75"/>
      <c r="F25" s="76" t="e">
        <f t="shared" ref="F25:F33" si="1">E25/C25</f>
        <v>#REF!</v>
      </c>
      <c r="G25" s="53" t="e">
        <f t="shared" ref="G25:G33" si="2">RANK(F25,$F$6:$F$14,0)</f>
        <v>#REF!</v>
      </c>
      <c r="H25" s="75" t="e">
        <f>SUM(#REF!)</f>
        <v>#REF!</v>
      </c>
      <c r="I25" s="76" t="e">
        <f t="shared" si="0"/>
        <v>#REF!</v>
      </c>
      <c r="J25" s="53" t="e">
        <f t="shared" ref="J25:J33" si="3">RANK(I25,$I$6:$I$14,0)</f>
        <v>#REF!</v>
      </c>
    </row>
    <row r="26" spans="1:15" ht="15.75" hidden="1" customHeight="1">
      <c r="A26" s="47">
        <v>3</v>
      </c>
      <c r="B26" s="48" t="s">
        <v>18</v>
      </c>
      <c r="C26" s="50" t="e">
        <f>SUM(#REF!)</f>
        <v>#REF!</v>
      </c>
      <c r="D26" s="53"/>
      <c r="E26" s="75"/>
      <c r="F26" s="76" t="e">
        <f t="shared" si="1"/>
        <v>#REF!</v>
      </c>
      <c r="G26" s="53" t="e">
        <f t="shared" si="2"/>
        <v>#REF!</v>
      </c>
      <c r="H26" s="75" t="e">
        <f>SUM(#REF!)</f>
        <v>#REF!</v>
      </c>
      <c r="I26" s="76" t="e">
        <f t="shared" si="0"/>
        <v>#REF!</v>
      </c>
      <c r="J26" s="53" t="e">
        <f t="shared" si="3"/>
        <v>#REF!</v>
      </c>
    </row>
    <row r="27" spans="1:15" ht="15.75" hidden="1" customHeight="1">
      <c r="A27" s="47">
        <v>4</v>
      </c>
      <c r="B27" s="48" t="s">
        <v>194</v>
      </c>
      <c r="C27" s="50" t="e">
        <f>SUM(#REF!)</f>
        <v>#REF!</v>
      </c>
      <c r="D27" s="53"/>
      <c r="E27" s="75"/>
      <c r="F27" s="76" t="e">
        <f t="shared" si="1"/>
        <v>#REF!</v>
      </c>
      <c r="G27" s="53" t="e">
        <f t="shared" si="2"/>
        <v>#REF!</v>
      </c>
      <c r="H27" s="75" t="e">
        <f>SUM(#REF!)</f>
        <v>#REF!</v>
      </c>
      <c r="I27" s="76" t="e">
        <f t="shared" si="0"/>
        <v>#REF!</v>
      </c>
      <c r="J27" s="53" t="e">
        <f t="shared" si="3"/>
        <v>#REF!</v>
      </c>
    </row>
    <row r="28" spans="1:15" ht="15.75" hidden="1" customHeight="1">
      <c r="A28" s="47">
        <v>16</v>
      </c>
      <c r="B28" s="48" t="s">
        <v>17</v>
      </c>
      <c r="C28" s="50" t="e">
        <f>SUM(#REF!)</f>
        <v>#REF!</v>
      </c>
      <c r="D28" s="53"/>
      <c r="E28" s="75"/>
      <c r="F28" s="76" t="e">
        <f t="shared" si="1"/>
        <v>#REF!</v>
      </c>
      <c r="G28" s="53" t="e">
        <f t="shared" si="2"/>
        <v>#REF!</v>
      </c>
      <c r="H28" s="75" t="e">
        <f>SUM(#REF!)</f>
        <v>#REF!</v>
      </c>
      <c r="I28" s="76" t="e">
        <f t="shared" si="0"/>
        <v>#REF!</v>
      </c>
      <c r="J28" s="53" t="e">
        <f t="shared" si="3"/>
        <v>#REF!</v>
      </c>
    </row>
    <row r="29" spans="1:15" ht="15.75" hidden="1" customHeight="1">
      <c r="A29" s="47">
        <v>19</v>
      </c>
      <c r="B29" s="48" t="s">
        <v>16</v>
      </c>
      <c r="C29" s="50" t="e">
        <f>SUM(#REF!)</f>
        <v>#REF!</v>
      </c>
      <c r="D29" s="53"/>
      <c r="E29" s="75"/>
      <c r="F29" s="76" t="e">
        <f t="shared" si="1"/>
        <v>#REF!</v>
      </c>
      <c r="G29" s="53" t="e">
        <f t="shared" si="2"/>
        <v>#REF!</v>
      </c>
      <c r="H29" s="75" t="e">
        <f>SUM(#REF!)</f>
        <v>#REF!</v>
      </c>
      <c r="I29" s="76" t="e">
        <f t="shared" si="0"/>
        <v>#REF!</v>
      </c>
      <c r="J29" s="53" t="e">
        <f t="shared" si="3"/>
        <v>#REF!</v>
      </c>
    </row>
    <row r="30" spans="1:15" ht="15.75" hidden="1" customHeight="1">
      <c r="A30" s="47">
        <v>25</v>
      </c>
      <c r="B30" s="48" t="s">
        <v>160</v>
      </c>
      <c r="C30" s="50" t="e">
        <f>SUM(#REF!)</f>
        <v>#REF!</v>
      </c>
      <c r="D30" s="53"/>
      <c r="E30" s="75"/>
      <c r="F30" s="76" t="e">
        <f t="shared" si="1"/>
        <v>#REF!</v>
      </c>
      <c r="G30" s="53" t="e">
        <f t="shared" si="2"/>
        <v>#REF!</v>
      </c>
      <c r="H30" s="75" t="e">
        <f>SUM(#REF!)</f>
        <v>#REF!</v>
      </c>
      <c r="I30" s="76" t="e">
        <f t="shared" si="0"/>
        <v>#REF!</v>
      </c>
      <c r="J30" s="53" t="e">
        <f t="shared" si="3"/>
        <v>#REF!</v>
      </c>
    </row>
    <row r="31" spans="1:15" ht="15.75" hidden="1" customHeight="1">
      <c r="A31" s="47">
        <v>27</v>
      </c>
      <c r="B31" s="48" t="s">
        <v>152</v>
      </c>
      <c r="C31" s="50" t="e">
        <f>SUM(#REF!)</f>
        <v>#REF!</v>
      </c>
      <c r="D31" s="53"/>
      <c r="E31" s="75"/>
      <c r="F31" s="76" t="e">
        <f t="shared" si="1"/>
        <v>#REF!</v>
      </c>
      <c r="G31" s="53" t="e">
        <f t="shared" si="2"/>
        <v>#REF!</v>
      </c>
      <c r="H31" s="75" t="e">
        <f>SUM(#REF!)</f>
        <v>#REF!</v>
      </c>
      <c r="I31" s="76" t="e">
        <f t="shared" si="0"/>
        <v>#REF!</v>
      </c>
      <c r="J31" s="53" t="e">
        <f t="shared" si="3"/>
        <v>#REF!</v>
      </c>
    </row>
    <row r="32" spans="1:15" ht="15.75" hidden="1" customHeight="1">
      <c r="A32" s="47">
        <v>44</v>
      </c>
      <c r="B32" s="48" t="s">
        <v>141</v>
      </c>
      <c r="C32" s="50" t="e">
        <f>SUM(#REF!)</f>
        <v>#REF!</v>
      </c>
      <c r="D32" s="53"/>
      <c r="E32" s="75"/>
      <c r="F32" s="76" t="e">
        <f t="shared" si="1"/>
        <v>#REF!</v>
      </c>
      <c r="G32" s="53" t="e">
        <f t="shared" si="2"/>
        <v>#REF!</v>
      </c>
      <c r="H32" s="75" t="e">
        <f>SUM(#REF!)</f>
        <v>#REF!</v>
      </c>
      <c r="I32" s="76" t="e">
        <f t="shared" si="0"/>
        <v>#REF!</v>
      </c>
      <c r="J32" s="53" t="e">
        <f t="shared" si="3"/>
        <v>#REF!</v>
      </c>
    </row>
    <row r="33" spans="1:15" ht="15.75" hidden="1" customHeight="1">
      <c r="A33" s="47">
        <v>52</v>
      </c>
      <c r="B33" s="48" t="s">
        <v>190</v>
      </c>
      <c r="C33" s="50" t="e">
        <f>SUM(#REF!)</f>
        <v>#REF!</v>
      </c>
      <c r="D33" s="53"/>
      <c r="E33" s="75"/>
      <c r="F33" s="76" t="e">
        <f t="shared" si="1"/>
        <v>#REF!</v>
      </c>
      <c r="G33" s="53" t="e">
        <f t="shared" si="2"/>
        <v>#REF!</v>
      </c>
      <c r="H33" s="75" t="e">
        <f>SUM(#REF!)</f>
        <v>#REF!</v>
      </c>
      <c r="I33" s="76" t="e">
        <f t="shared" si="0"/>
        <v>#REF!</v>
      </c>
      <c r="J33" s="53" t="e">
        <f t="shared" si="3"/>
        <v>#REF!</v>
      </c>
    </row>
    <row r="34" spans="1:15" ht="15.75" hidden="1" customHeight="1">
      <c r="A34" s="43"/>
      <c r="B34" s="43"/>
    </row>
    <row r="35" spans="1:15" ht="15.75" hidden="1" customHeight="1">
      <c r="A35" s="43"/>
      <c r="B35" s="43"/>
    </row>
    <row r="36" spans="1:15" s="74" customFormat="1" ht="29.25" hidden="1" customHeight="1">
      <c r="A36" s="73"/>
      <c r="B36" s="73" t="s">
        <v>84</v>
      </c>
      <c r="C36" s="50" t="e">
        <f>SUM(#REF!)</f>
        <v>#REF!</v>
      </c>
      <c r="D36" s="71" t="e">
        <f>C36/C17</f>
        <v>#REF!</v>
      </c>
      <c r="F36" s="16" t="e">
        <f>SUM(#REF!)</f>
        <v>#REF!</v>
      </c>
      <c r="G36" s="19" t="e">
        <f>F36/C36</f>
        <v>#REF!</v>
      </c>
      <c r="H36" s="20" t="e">
        <f>SUM(#REF!)</f>
        <v>#REF!</v>
      </c>
      <c r="I36" s="21" t="e">
        <f>H36/C36</f>
        <v>#REF!</v>
      </c>
      <c r="J36" s="20" t="e">
        <f>SUM(#REF!)</f>
        <v>#REF!</v>
      </c>
      <c r="K36" s="21" t="e">
        <f>J36/C36</f>
        <v>#REF!</v>
      </c>
      <c r="L36" s="22" t="e">
        <f>SUM(#REF!)</f>
        <v>#REF!</v>
      </c>
      <c r="M36" s="21" t="e">
        <f>L36/C36</f>
        <v>#REF!</v>
      </c>
      <c r="N36" s="77"/>
      <c r="O36" s="77"/>
    </row>
    <row r="37" spans="1:15" ht="15.75" customHeight="1">
      <c r="A37" s="43"/>
      <c r="B37" s="43"/>
    </row>
    <row r="38" spans="1:15" ht="15.75" customHeight="1">
      <c r="A38" s="43"/>
      <c r="B38" s="43"/>
    </row>
    <row r="39" spans="1:15" ht="15.75" customHeight="1">
      <c r="A39" s="43"/>
      <c r="B39" s="43"/>
    </row>
    <row r="40" spans="1:15" ht="15.75" customHeight="1">
      <c r="A40" s="43"/>
      <c r="B40" s="43"/>
    </row>
    <row r="41" spans="1:15" ht="15.75" customHeight="1">
      <c r="A41" s="43"/>
      <c r="B41" s="43"/>
    </row>
    <row r="42" spans="1:15" ht="15.75" customHeight="1">
      <c r="A42" s="43"/>
      <c r="B42" s="43"/>
    </row>
    <row r="43" spans="1:15" ht="15.75" customHeight="1">
      <c r="A43" s="43"/>
      <c r="B43" s="43"/>
    </row>
    <row r="44" spans="1:15" ht="15.75" customHeight="1">
      <c r="A44" s="43"/>
      <c r="B44" s="43"/>
    </row>
    <row r="45" spans="1:15" ht="15.75" customHeight="1">
      <c r="A45" s="43"/>
      <c r="B45" s="43"/>
    </row>
    <row r="46" spans="1:15" ht="15.75" customHeight="1">
      <c r="A46" s="43"/>
      <c r="B46" s="43"/>
    </row>
    <row r="47" spans="1:15" ht="15.75" customHeight="1">
      <c r="A47" s="43"/>
      <c r="B47" s="43"/>
    </row>
    <row r="48" spans="1:15" ht="15.75" customHeight="1">
      <c r="A48" s="43"/>
      <c r="B48" s="43"/>
    </row>
    <row r="49" spans="1:2" ht="15.75" customHeight="1">
      <c r="A49" s="43"/>
      <c r="B49" s="43"/>
    </row>
    <row r="50" spans="1:2" ht="15.75" customHeight="1">
      <c r="A50" s="43"/>
      <c r="B50" s="43"/>
    </row>
    <row r="51" spans="1:2" ht="15.75" customHeight="1">
      <c r="A51" s="43"/>
      <c r="B51" s="43"/>
    </row>
    <row r="52" spans="1:2" ht="15.75" customHeight="1">
      <c r="A52" s="43"/>
      <c r="B52" s="43"/>
    </row>
    <row r="53" spans="1:2" ht="15.75" customHeight="1">
      <c r="A53" s="43"/>
      <c r="B53" s="43"/>
    </row>
    <row r="54" spans="1:2" ht="15.75" customHeight="1">
      <c r="A54" s="43"/>
      <c r="B54" s="43"/>
    </row>
  </sheetData>
  <mergeCells count="13">
    <mergeCell ref="J4:K4"/>
    <mergeCell ref="L4:M4"/>
    <mergeCell ref="N4:O4"/>
    <mergeCell ref="A1:M1"/>
    <mergeCell ref="A2:O2"/>
    <mergeCell ref="A3:A5"/>
    <mergeCell ref="B3:B5"/>
    <mergeCell ref="C3:C5"/>
    <mergeCell ref="D3:O3"/>
    <mergeCell ref="D4:D5"/>
    <mergeCell ref="E4:E5"/>
    <mergeCell ref="F4:G4"/>
    <mergeCell ref="H4:I4"/>
  </mergeCells>
  <pageMargins left="0.70866141732283472" right="0.46875" top="0.74803149606299213" bottom="0.74803149606299213" header="0" footer="0"/>
  <pageSetup paperSize="9"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DE26-EFAB-42F0-8D3F-7FEB3BBA5937}">
  <dimension ref="A1:H14"/>
  <sheetViews>
    <sheetView view="pageLayout" topLeftCell="A4" zoomScaleNormal="100" workbookViewId="0">
      <selection activeCell="G8" sqref="G8"/>
    </sheetView>
  </sheetViews>
  <sheetFormatPr defaultRowHeight="18.75"/>
  <cols>
    <col min="1" max="1" width="15.28515625" style="23" customWidth="1"/>
    <col min="2" max="2" width="15.85546875" style="23" customWidth="1"/>
    <col min="3" max="3" width="17.7109375" style="23" customWidth="1"/>
    <col min="4" max="4" width="19.140625" style="23" customWidth="1"/>
    <col min="5" max="5" width="10.85546875" style="23" customWidth="1"/>
    <col min="6" max="7" width="19.85546875" style="23" customWidth="1"/>
    <col min="8" max="8" width="13.7109375" style="23" customWidth="1"/>
    <col min="9" max="16384" width="9.140625" style="23"/>
  </cols>
  <sheetData>
    <row r="1" spans="1:8">
      <c r="A1" s="298" t="s">
        <v>210</v>
      </c>
      <c r="B1" s="298"/>
      <c r="C1" s="298"/>
      <c r="D1" s="298"/>
      <c r="E1" s="298"/>
      <c r="F1" s="298"/>
      <c r="G1" s="298"/>
      <c r="H1" s="298"/>
    </row>
    <row r="3" spans="1:8" ht="33" customHeight="1">
      <c r="A3" s="292" t="s">
        <v>122</v>
      </c>
      <c r="B3" s="293" t="s">
        <v>211</v>
      </c>
      <c r="C3" s="295" t="s">
        <v>212</v>
      </c>
      <c r="D3" s="296"/>
      <c r="E3" s="297"/>
      <c r="F3" s="295" t="s">
        <v>213</v>
      </c>
      <c r="G3" s="296"/>
      <c r="H3" s="297"/>
    </row>
    <row r="4" spans="1:8" ht="46.5" customHeight="1">
      <c r="A4" s="292"/>
      <c r="B4" s="294"/>
      <c r="C4" s="24" t="s">
        <v>123</v>
      </c>
      <c r="D4" s="24" t="s">
        <v>124</v>
      </c>
      <c r="E4" s="24" t="s">
        <v>125</v>
      </c>
      <c r="F4" s="24" t="s">
        <v>123</v>
      </c>
      <c r="G4" s="24" t="s">
        <v>124</v>
      </c>
      <c r="H4" s="24" t="s">
        <v>125</v>
      </c>
    </row>
    <row r="5" spans="1:8" ht="30.75" customHeight="1">
      <c r="A5" s="25" t="s">
        <v>126</v>
      </c>
      <c r="B5" s="26">
        <v>9</v>
      </c>
      <c r="C5" s="26">
        <v>29</v>
      </c>
      <c r="D5" s="26">
        <v>28</v>
      </c>
      <c r="E5" s="27">
        <f>D5/C5</f>
        <v>0.96551724137931039</v>
      </c>
      <c r="F5" s="26">
        <v>34</v>
      </c>
      <c r="G5" s="26">
        <v>33</v>
      </c>
      <c r="H5" s="27">
        <f>G5/F5</f>
        <v>0.97058823529411764</v>
      </c>
    </row>
    <row r="6" spans="1:8" ht="30.75" customHeight="1">
      <c r="A6" s="25" t="s">
        <v>127</v>
      </c>
      <c r="B6" s="26">
        <v>10</v>
      </c>
      <c r="C6" s="26">
        <v>26</v>
      </c>
      <c r="D6" s="26">
        <v>26</v>
      </c>
      <c r="E6" s="27">
        <f t="shared" ref="E6:E14" si="0">D6/C6</f>
        <v>1</v>
      </c>
      <c r="F6" s="26">
        <v>29</v>
      </c>
      <c r="G6" s="26">
        <v>28</v>
      </c>
      <c r="H6" s="27">
        <f t="shared" ref="H6:H14" si="1">G6/F6</f>
        <v>0.96551724137931039</v>
      </c>
    </row>
    <row r="7" spans="1:8" ht="30.75" customHeight="1">
      <c r="A7" s="25" t="s">
        <v>128</v>
      </c>
      <c r="B7" s="26">
        <v>10</v>
      </c>
      <c r="C7" s="26">
        <v>28</v>
      </c>
      <c r="D7" s="26">
        <v>28</v>
      </c>
      <c r="E7" s="27">
        <f t="shared" si="0"/>
        <v>1</v>
      </c>
      <c r="F7" s="26">
        <v>21</v>
      </c>
      <c r="G7" s="26">
        <v>21</v>
      </c>
      <c r="H7" s="27">
        <f t="shared" si="1"/>
        <v>1</v>
      </c>
    </row>
    <row r="8" spans="1:8" ht="30.75" customHeight="1">
      <c r="A8" s="25" t="s">
        <v>129</v>
      </c>
      <c r="B8" s="26">
        <v>9</v>
      </c>
      <c r="C8" s="26">
        <v>29</v>
      </c>
      <c r="D8" s="26">
        <v>22</v>
      </c>
      <c r="E8" s="27">
        <f t="shared" si="0"/>
        <v>0.75862068965517238</v>
      </c>
      <c r="F8" s="26">
        <v>28</v>
      </c>
      <c r="G8" s="26">
        <v>26</v>
      </c>
      <c r="H8" s="27">
        <f t="shared" si="1"/>
        <v>0.9285714285714286</v>
      </c>
    </row>
    <row r="9" spans="1:8" ht="30.75" customHeight="1">
      <c r="A9" s="25" t="s">
        <v>130</v>
      </c>
      <c r="B9" s="26">
        <v>10</v>
      </c>
      <c r="C9" s="26">
        <v>24</v>
      </c>
      <c r="D9" s="26">
        <v>24</v>
      </c>
      <c r="E9" s="27">
        <f t="shared" si="0"/>
        <v>1</v>
      </c>
      <c r="F9" s="26">
        <v>25</v>
      </c>
      <c r="G9" s="26">
        <v>25</v>
      </c>
      <c r="H9" s="27">
        <f t="shared" si="1"/>
        <v>1</v>
      </c>
    </row>
    <row r="10" spans="1:8" ht="30.75" customHeight="1">
      <c r="A10" s="25" t="s">
        <v>131</v>
      </c>
      <c r="B10" s="26">
        <v>9</v>
      </c>
      <c r="C10" s="26">
        <v>24</v>
      </c>
      <c r="D10" s="26">
        <v>19</v>
      </c>
      <c r="E10" s="27">
        <f t="shared" si="0"/>
        <v>0.79166666666666663</v>
      </c>
      <c r="F10" s="26">
        <v>20</v>
      </c>
      <c r="G10" s="26">
        <v>19</v>
      </c>
      <c r="H10" s="27">
        <f t="shared" si="1"/>
        <v>0.95</v>
      </c>
    </row>
    <row r="11" spans="1:8" ht="30.75" customHeight="1">
      <c r="A11" s="25" t="s">
        <v>132</v>
      </c>
      <c r="B11" s="26">
        <v>10</v>
      </c>
      <c r="C11" s="26">
        <v>30</v>
      </c>
      <c r="D11" s="26">
        <v>30</v>
      </c>
      <c r="E11" s="27">
        <f t="shared" si="0"/>
        <v>1</v>
      </c>
      <c r="F11" s="26">
        <v>34</v>
      </c>
      <c r="G11" s="26">
        <v>34</v>
      </c>
      <c r="H11" s="27">
        <f t="shared" si="1"/>
        <v>1</v>
      </c>
    </row>
    <row r="12" spans="1:8" ht="30.75" customHeight="1">
      <c r="A12" s="25" t="s">
        <v>133</v>
      </c>
      <c r="B12" s="26">
        <v>10</v>
      </c>
      <c r="C12" s="26">
        <v>30</v>
      </c>
      <c r="D12" s="26">
        <v>29</v>
      </c>
      <c r="E12" s="27">
        <f t="shared" si="0"/>
        <v>0.96666666666666667</v>
      </c>
      <c r="F12" s="26">
        <v>10</v>
      </c>
      <c r="G12" s="26">
        <v>8</v>
      </c>
      <c r="H12" s="27">
        <f t="shared" si="1"/>
        <v>0.8</v>
      </c>
    </row>
    <row r="13" spans="1:8" ht="30.75" customHeight="1">
      <c r="A13" s="25" t="s">
        <v>134</v>
      </c>
      <c r="B13" s="26">
        <v>10</v>
      </c>
      <c r="C13" s="26">
        <v>20</v>
      </c>
      <c r="D13" s="26">
        <v>20</v>
      </c>
      <c r="E13" s="27">
        <f t="shared" si="0"/>
        <v>1</v>
      </c>
      <c r="F13" s="26">
        <v>19</v>
      </c>
      <c r="G13" s="26">
        <v>19</v>
      </c>
      <c r="H13" s="27">
        <f t="shared" si="1"/>
        <v>1</v>
      </c>
    </row>
    <row r="14" spans="1:8" ht="30.75" customHeight="1">
      <c r="A14" s="24" t="s">
        <v>135</v>
      </c>
      <c r="B14" s="28">
        <f>SUM(B5:B13)</f>
        <v>87</v>
      </c>
      <c r="C14" s="28">
        <f t="shared" ref="C14:G14" si="2">SUM(C5:C13)</f>
        <v>240</v>
      </c>
      <c r="D14" s="28">
        <f t="shared" si="2"/>
        <v>226</v>
      </c>
      <c r="E14" s="29">
        <f t="shared" si="0"/>
        <v>0.94166666666666665</v>
      </c>
      <c r="F14" s="28">
        <f t="shared" si="2"/>
        <v>220</v>
      </c>
      <c r="G14" s="28">
        <f t="shared" si="2"/>
        <v>213</v>
      </c>
      <c r="H14" s="29">
        <f t="shared" si="1"/>
        <v>0.96818181818181814</v>
      </c>
    </row>
  </sheetData>
  <mergeCells count="5">
    <mergeCell ref="A3:A4"/>
    <mergeCell ref="B3:B4"/>
    <mergeCell ref="C3:E3"/>
    <mergeCell ref="F3:H3"/>
    <mergeCell ref="A1:H1"/>
  </mergeCells>
  <pageMargins left="0.86458333333333337" right="0.41666666666666669" top="0.9375" bottom="0.75" header="0.3" footer="0.3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71277-1EAE-4877-885F-60F9FF9A9E29}">
  <dimension ref="A1:D250"/>
  <sheetViews>
    <sheetView view="pageLayout" zoomScale="85" zoomScaleNormal="100" zoomScaleSheetLayoutView="115" zoomScalePageLayoutView="85" workbookViewId="0">
      <selection activeCell="A2" sqref="A2"/>
    </sheetView>
  </sheetViews>
  <sheetFormatPr defaultRowHeight="18.75"/>
  <cols>
    <col min="1" max="1" width="5" style="2" customWidth="1"/>
    <col min="2" max="2" width="36.85546875" style="2" customWidth="1"/>
    <col min="3" max="3" width="22.28515625" style="2" customWidth="1"/>
    <col min="4" max="4" width="8.28515625" style="62" customWidth="1"/>
    <col min="5" max="16384" width="9.140625" style="2"/>
  </cols>
  <sheetData>
    <row r="1" spans="1:4" ht="44.25" customHeight="1">
      <c r="A1" s="299" t="s">
        <v>365</v>
      </c>
      <c r="B1" s="254"/>
      <c r="C1" s="254"/>
      <c r="D1" s="254"/>
    </row>
    <row r="2" spans="1:4">
      <c r="A2" s="39" t="s">
        <v>0</v>
      </c>
      <c r="B2" s="39" t="s">
        <v>1</v>
      </c>
      <c r="C2" s="39" t="s">
        <v>220</v>
      </c>
      <c r="D2" s="61" t="s">
        <v>219</v>
      </c>
    </row>
    <row r="3" spans="1:4" ht="18.75" customHeight="1">
      <c r="A3" s="3">
        <v>3</v>
      </c>
      <c r="B3" s="111" t="s">
        <v>89</v>
      </c>
      <c r="C3" s="111" t="s">
        <v>16</v>
      </c>
      <c r="D3" s="112">
        <v>8.23</v>
      </c>
    </row>
    <row r="4" spans="1:4" ht="18.75" customHeight="1">
      <c r="A4" s="3">
        <v>18</v>
      </c>
      <c r="B4" s="111" t="s">
        <v>91</v>
      </c>
      <c r="C4" s="111" t="s">
        <v>16</v>
      </c>
      <c r="D4" s="112">
        <v>8.0399999999999991</v>
      </c>
    </row>
    <row r="5" spans="1:4" ht="18.75" customHeight="1">
      <c r="A5" s="3">
        <v>29</v>
      </c>
      <c r="B5" s="111" t="s">
        <v>90</v>
      </c>
      <c r="C5" s="111" t="s">
        <v>16</v>
      </c>
      <c r="D5" s="112">
        <v>7.91</v>
      </c>
    </row>
    <row r="6" spans="1:4" ht="18.75" customHeight="1">
      <c r="A6" s="3">
        <v>34</v>
      </c>
      <c r="B6" s="111" t="s">
        <v>98</v>
      </c>
      <c r="C6" s="111" t="s">
        <v>16</v>
      </c>
      <c r="D6" s="112">
        <v>7.86</v>
      </c>
    </row>
    <row r="7" spans="1:4" ht="18.75" customHeight="1">
      <c r="A7" s="3">
        <v>40</v>
      </c>
      <c r="B7" s="111" t="s">
        <v>93</v>
      </c>
      <c r="C7" s="111" t="s">
        <v>16</v>
      </c>
      <c r="D7" s="112">
        <v>7.82</v>
      </c>
    </row>
    <row r="8" spans="1:4" ht="18.75" customHeight="1">
      <c r="A8" s="3">
        <v>55</v>
      </c>
      <c r="B8" s="111" t="s">
        <v>94</v>
      </c>
      <c r="C8" s="111" t="s">
        <v>16</v>
      </c>
      <c r="D8" s="112">
        <v>7.68</v>
      </c>
    </row>
    <row r="9" spans="1:4" ht="18.75" customHeight="1">
      <c r="A9" s="3">
        <v>58</v>
      </c>
      <c r="B9" s="111" t="s">
        <v>92</v>
      </c>
      <c r="C9" s="111" t="s">
        <v>16</v>
      </c>
      <c r="D9" s="112">
        <v>7.67</v>
      </c>
    </row>
    <row r="10" spans="1:4" ht="18.75" customHeight="1">
      <c r="A10" s="3">
        <v>59</v>
      </c>
      <c r="B10" s="111" t="s">
        <v>381</v>
      </c>
      <c r="C10" s="111" t="s">
        <v>16</v>
      </c>
      <c r="D10" s="112">
        <v>7.66</v>
      </c>
    </row>
    <row r="11" spans="1:4" ht="18.75" customHeight="1">
      <c r="A11" s="3">
        <v>62</v>
      </c>
      <c r="B11" s="111" t="s">
        <v>29</v>
      </c>
      <c r="C11" s="111" t="s">
        <v>16</v>
      </c>
      <c r="D11" s="112">
        <v>7.64</v>
      </c>
    </row>
    <row r="12" spans="1:4" ht="18.75" customHeight="1">
      <c r="A12" s="3">
        <v>71</v>
      </c>
      <c r="B12" s="111" t="s">
        <v>101</v>
      </c>
      <c r="C12" s="111" t="s">
        <v>16</v>
      </c>
      <c r="D12" s="112">
        <v>7.52</v>
      </c>
    </row>
    <row r="13" spans="1:4" ht="18.75" customHeight="1">
      <c r="A13" s="3">
        <v>76</v>
      </c>
      <c r="B13" s="111" t="s">
        <v>103</v>
      </c>
      <c r="C13" s="111" t="s">
        <v>16</v>
      </c>
      <c r="D13" s="112">
        <v>7.48</v>
      </c>
    </row>
    <row r="14" spans="1:4" ht="18.75" customHeight="1">
      <c r="A14" s="3">
        <v>83</v>
      </c>
      <c r="B14" s="111" t="s">
        <v>95</v>
      </c>
      <c r="C14" s="111" t="s">
        <v>16</v>
      </c>
      <c r="D14" s="112">
        <v>7.4</v>
      </c>
    </row>
    <row r="15" spans="1:4" ht="18.75" customHeight="1">
      <c r="A15" s="3">
        <v>86</v>
      </c>
      <c r="B15" s="111" t="s">
        <v>99</v>
      </c>
      <c r="C15" s="111" t="s">
        <v>16</v>
      </c>
      <c r="D15" s="112">
        <v>7.38</v>
      </c>
    </row>
    <row r="16" spans="1:4" ht="18.75" customHeight="1">
      <c r="A16" s="3">
        <v>97</v>
      </c>
      <c r="B16" s="111" t="s">
        <v>100</v>
      </c>
      <c r="C16" s="111" t="s">
        <v>16</v>
      </c>
      <c r="D16" s="112">
        <v>7.33</v>
      </c>
    </row>
    <row r="17" spans="1:4" ht="18.75" customHeight="1">
      <c r="A17" s="3">
        <v>99</v>
      </c>
      <c r="B17" s="111" t="s">
        <v>20</v>
      </c>
      <c r="C17" s="111" t="s">
        <v>16</v>
      </c>
      <c r="D17" s="112">
        <v>7.31</v>
      </c>
    </row>
    <row r="18" spans="1:4" ht="18.75" customHeight="1">
      <c r="A18" s="3">
        <v>117</v>
      </c>
      <c r="B18" s="111" t="s">
        <v>105</v>
      </c>
      <c r="C18" s="111" t="s">
        <v>16</v>
      </c>
      <c r="D18" s="112">
        <v>7.2</v>
      </c>
    </row>
    <row r="19" spans="1:4" ht="18.75" customHeight="1">
      <c r="A19" s="3">
        <v>123</v>
      </c>
      <c r="B19" s="111" t="s">
        <v>104</v>
      </c>
      <c r="C19" s="111" t="s">
        <v>16</v>
      </c>
      <c r="D19" s="112">
        <v>7.12</v>
      </c>
    </row>
    <row r="20" spans="1:4" ht="18.75" customHeight="1">
      <c r="A20" s="3">
        <v>127</v>
      </c>
      <c r="B20" s="111" t="s">
        <v>96</v>
      </c>
      <c r="C20" s="111" t="s">
        <v>16</v>
      </c>
      <c r="D20" s="112">
        <v>7.06</v>
      </c>
    </row>
    <row r="21" spans="1:4" ht="18.75" customHeight="1">
      <c r="A21" s="3">
        <v>128</v>
      </c>
      <c r="B21" s="111" t="s">
        <v>97</v>
      </c>
      <c r="C21" s="111" t="s">
        <v>16</v>
      </c>
      <c r="D21" s="112">
        <v>7.06</v>
      </c>
    </row>
    <row r="22" spans="1:4" ht="18.75" customHeight="1">
      <c r="A22" s="3">
        <v>134</v>
      </c>
      <c r="B22" s="111" t="s">
        <v>107</v>
      </c>
      <c r="C22" s="111" t="s">
        <v>16</v>
      </c>
      <c r="D22" s="112">
        <v>7</v>
      </c>
    </row>
    <row r="23" spans="1:4" ht="18.75" customHeight="1">
      <c r="A23" s="3">
        <v>144</v>
      </c>
      <c r="B23" s="111" t="s">
        <v>106</v>
      </c>
      <c r="C23" s="111" t="s">
        <v>16</v>
      </c>
      <c r="D23" s="112">
        <v>6.88</v>
      </c>
    </row>
    <row r="24" spans="1:4" ht="18.75" customHeight="1">
      <c r="A24" s="3">
        <v>146</v>
      </c>
      <c r="B24" s="111" t="s">
        <v>108</v>
      </c>
      <c r="C24" s="111" t="s">
        <v>16</v>
      </c>
      <c r="D24" s="112">
        <v>6.85</v>
      </c>
    </row>
    <row r="25" spans="1:4" ht="18.75" customHeight="1">
      <c r="A25" s="3">
        <v>149</v>
      </c>
      <c r="B25" s="111" t="s">
        <v>102</v>
      </c>
      <c r="C25" s="111" t="s">
        <v>16</v>
      </c>
      <c r="D25" s="112">
        <v>6.76</v>
      </c>
    </row>
    <row r="26" spans="1:4" ht="18.75" customHeight="1">
      <c r="A26" s="3">
        <v>163</v>
      </c>
      <c r="B26" s="111" t="s">
        <v>55</v>
      </c>
      <c r="C26" s="111" t="s">
        <v>16</v>
      </c>
      <c r="D26" s="112">
        <v>6.52</v>
      </c>
    </row>
    <row r="27" spans="1:4" ht="18.75" customHeight="1">
      <c r="A27" s="3">
        <v>168</v>
      </c>
      <c r="B27" s="111" t="s">
        <v>4</v>
      </c>
      <c r="C27" s="111" t="s">
        <v>16</v>
      </c>
      <c r="D27" s="112">
        <v>6.4</v>
      </c>
    </row>
    <row r="28" spans="1:4" ht="18.75" customHeight="1">
      <c r="A28" s="3">
        <v>176</v>
      </c>
      <c r="B28" s="111" t="s">
        <v>109</v>
      </c>
      <c r="C28" s="111" t="s">
        <v>16</v>
      </c>
      <c r="D28" s="112">
        <v>6.25</v>
      </c>
    </row>
    <row r="29" spans="1:4" ht="18.75" customHeight="1">
      <c r="A29" s="3">
        <v>179</v>
      </c>
      <c r="B29" s="113" t="s">
        <v>110</v>
      </c>
      <c r="C29" s="111" t="s">
        <v>16</v>
      </c>
      <c r="D29" s="112">
        <v>6.09</v>
      </c>
    </row>
    <row r="30" spans="1:4" ht="18.75" customHeight="1">
      <c r="A30" s="3">
        <v>181</v>
      </c>
      <c r="B30" s="111" t="s">
        <v>116</v>
      </c>
      <c r="C30" s="111" t="s">
        <v>16</v>
      </c>
      <c r="D30" s="112">
        <v>5.97</v>
      </c>
    </row>
    <row r="31" spans="1:4" ht="18.75" customHeight="1">
      <c r="A31" s="3">
        <v>184</v>
      </c>
      <c r="B31" s="111" t="s">
        <v>111</v>
      </c>
      <c r="C31" s="111" t="s">
        <v>16</v>
      </c>
      <c r="D31" s="112">
        <v>5.94</v>
      </c>
    </row>
    <row r="32" spans="1:4" ht="18.75" customHeight="1">
      <c r="A32" s="3">
        <v>190</v>
      </c>
      <c r="B32" s="111" t="s">
        <v>60</v>
      </c>
      <c r="C32" s="111" t="s">
        <v>16</v>
      </c>
      <c r="D32" s="112">
        <v>5.62</v>
      </c>
    </row>
    <row r="33" spans="1:4" ht="18.75" customHeight="1">
      <c r="A33" s="3">
        <v>199</v>
      </c>
      <c r="B33" s="111" t="s">
        <v>115</v>
      </c>
      <c r="C33" s="111" t="s">
        <v>16</v>
      </c>
      <c r="D33" s="112">
        <v>5.33</v>
      </c>
    </row>
    <row r="34" spans="1:4" ht="18.75" customHeight="1">
      <c r="A34" s="3">
        <v>200</v>
      </c>
      <c r="B34" s="111" t="s">
        <v>364</v>
      </c>
      <c r="C34" s="111" t="s">
        <v>16</v>
      </c>
      <c r="D34" s="112">
        <v>5.29</v>
      </c>
    </row>
    <row r="35" spans="1:4" ht="18.75" customHeight="1">
      <c r="A35" s="3">
        <v>206</v>
      </c>
      <c r="B35" s="111" t="s">
        <v>112</v>
      </c>
      <c r="C35" s="111" t="s">
        <v>16</v>
      </c>
      <c r="D35" s="112">
        <v>5.16</v>
      </c>
    </row>
    <row r="36" spans="1:4" ht="18.75" customHeight="1">
      <c r="A36" s="3">
        <v>209</v>
      </c>
      <c r="B36" s="111" t="s">
        <v>21</v>
      </c>
      <c r="C36" s="111" t="s">
        <v>16</v>
      </c>
      <c r="D36" s="112">
        <v>5.0999999999999996</v>
      </c>
    </row>
    <row r="37" spans="1:4" ht="18.75" customHeight="1">
      <c r="A37" s="3">
        <v>214</v>
      </c>
      <c r="B37" s="111" t="s">
        <v>118</v>
      </c>
      <c r="C37" s="111" t="s">
        <v>16</v>
      </c>
      <c r="D37" s="112">
        <v>4.8899999999999997</v>
      </c>
    </row>
    <row r="38" spans="1:4" ht="18.75" customHeight="1">
      <c r="A38" s="3">
        <v>219</v>
      </c>
      <c r="B38" s="111" t="s">
        <v>363</v>
      </c>
      <c r="C38" s="111" t="s">
        <v>16</v>
      </c>
      <c r="D38" s="112">
        <v>4.8</v>
      </c>
    </row>
    <row r="39" spans="1:4" ht="18.75" customHeight="1">
      <c r="A39" s="3">
        <v>220</v>
      </c>
      <c r="B39" s="111" t="s">
        <v>120</v>
      </c>
      <c r="C39" s="111" t="s">
        <v>16</v>
      </c>
      <c r="D39" s="112">
        <v>4.79</v>
      </c>
    </row>
    <row r="40" spans="1:4" ht="18.75" customHeight="1">
      <c r="A40" s="3">
        <v>222</v>
      </c>
      <c r="B40" s="111" t="s">
        <v>121</v>
      </c>
      <c r="C40" s="111" t="s">
        <v>16</v>
      </c>
      <c r="D40" s="112">
        <v>4.7699999999999996</v>
      </c>
    </row>
    <row r="41" spans="1:4" ht="18.75" customHeight="1">
      <c r="A41" s="3">
        <v>223</v>
      </c>
      <c r="B41" s="111" t="s">
        <v>117</v>
      </c>
      <c r="C41" s="111" t="s">
        <v>16</v>
      </c>
      <c r="D41" s="112">
        <v>4.7300000000000004</v>
      </c>
    </row>
    <row r="42" spans="1:4" ht="18.75" customHeight="1">
      <c r="A42" s="3">
        <v>225</v>
      </c>
      <c r="B42" s="111" t="s">
        <v>119</v>
      </c>
      <c r="C42" s="111" t="s">
        <v>16</v>
      </c>
      <c r="D42" s="112">
        <v>4.72</v>
      </c>
    </row>
    <row r="43" spans="1:4" ht="18.75" customHeight="1">
      <c r="A43" s="3">
        <v>226</v>
      </c>
      <c r="B43" s="111" t="s">
        <v>114</v>
      </c>
      <c r="C43" s="111" t="s">
        <v>16</v>
      </c>
      <c r="D43" s="112">
        <v>4.63</v>
      </c>
    </row>
    <row r="44" spans="1:4" ht="18.75" customHeight="1">
      <c r="A44" s="3">
        <v>228</v>
      </c>
      <c r="B44" s="111" t="s">
        <v>113</v>
      </c>
      <c r="C44" s="111" t="s">
        <v>16</v>
      </c>
      <c r="D44" s="112">
        <v>4.46</v>
      </c>
    </row>
    <row r="45" spans="1:4" ht="18.75" customHeight="1">
      <c r="A45" s="3">
        <v>229</v>
      </c>
      <c r="B45" s="111" t="s">
        <v>380</v>
      </c>
      <c r="C45" s="111" t="s">
        <v>16</v>
      </c>
      <c r="D45" s="112">
        <v>4.4400000000000004</v>
      </c>
    </row>
    <row r="46" spans="1:4" ht="18.75" customHeight="1">
      <c r="A46" s="3">
        <v>231</v>
      </c>
      <c r="B46" s="111" t="s">
        <v>382</v>
      </c>
      <c r="C46" s="111" t="s">
        <v>16</v>
      </c>
      <c r="D46" s="112">
        <v>4.3600000000000003</v>
      </c>
    </row>
    <row r="47" spans="1:4" ht="18.75" customHeight="1">
      <c r="A47" s="3">
        <v>235</v>
      </c>
      <c r="B47" s="111" t="s">
        <v>362</v>
      </c>
      <c r="C47" s="111" t="s">
        <v>16</v>
      </c>
      <c r="D47" s="112">
        <v>4.29</v>
      </c>
    </row>
    <row r="48" spans="1:4" ht="18.75" customHeight="1">
      <c r="A48" s="3">
        <v>241</v>
      </c>
      <c r="B48" s="111" t="s">
        <v>215</v>
      </c>
      <c r="C48" s="111" t="s">
        <v>16</v>
      </c>
      <c r="D48" s="112">
        <v>4.07</v>
      </c>
    </row>
    <row r="49" spans="1:4" ht="18.75" customHeight="1">
      <c r="A49" s="3">
        <v>242</v>
      </c>
      <c r="B49" s="111" t="s">
        <v>41</v>
      </c>
      <c r="C49" s="111" t="s">
        <v>16</v>
      </c>
      <c r="D49" s="112">
        <v>3.99</v>
      </c>
    </row>
    <row r="50" spans="1:4" ht="18.75" customHeight="1">
      <c r="A50" s="3">
        <v>6</v>
      </c>
      <c r="B50" s="106" t="s">
        <v>27</v>
      </c>
      <c r="C50" s="105" t="s">
        <v>18</v>
      </c>
      <c r="D50" s="116">
        <v>8.2010000000000005</v>
      </c>
    </row>
    <row r="51" spans="1:4" ht="18.75" customHeight="1">
      <c r="A51" s="3">
        <v>7</v>
      </c>
      <c r="B51" s="106" t="s">
        <v>30</v>
      </c>
      <c r="C51" s="105" t="s">
        <v>18</v>
      </c>
      <c r="D51" s="116">
        <v>8.1910000000000007</v>
      </c>
    </row>
    <row r="52" spans="1:4" ht="18.75" customHeight="1">
      <c r="A52" s="3">
        <v>9</v>
      </c>
      <c r="B52" s="106" t="s">
        <v>19</v>
      </c>
      <c r="C52" s="105" t="s">
        <v>18</v>
      </c>
      <c r="D52" s="116">
        <v>8.1219999999999999</v>
      </c>
    </row>
    <row r="53" spans="1:4" ht="18.75" customHeight="1">
      <c r="A53" s="3">
        <v>10</v>
      </c>
      <c r="B53" s="106" t="s">
        <v>31</v>
      </c>
      <c r="C53" s="105" t="s">
        <v>18</v>
      </c>
      <c r="D53" s="116">
        <v>8.1180000000000003</v>
      </c>
    </row>
    <row r="54" spans="1:4" ht="18.75" customHeight="1">
      <c r="A54" s="3">
        <v>17</v>
      </c>
      <c r="B54" s="106" t="s">
        <v>41</v>
      </c>
      <c r="C54" s="105" t="s">
        <v>18</v>
      </c>
      <c r="D54" s="116">
        <v>8.0410000000000004</v>
      </c>
    </row>
    <row r="55" spans="1:4" ht="18.75" customHeight="1">
      <c r="A55" s="3">
        <v>22</v>
      </c>
      <c r="B55" s="106" t="s">
        <v>38</v>
      </c>
      <c r="C55" s="105" t="s">
        <v>18</v>
      </c>
      <c r="D55" s="116">
        <v>7.9909999999999997</v>
      </c>
    </row>
    <row r="56" spans="1:4" ht="18.75" customHeight="1">
      <c r="A56" s="3">
        <v>24</v>
      </c>
      <c r="B56" s="106" t="s">
        <v>70</v>
      </c>
      <c r="C56" s="105" t="s">
        <v>18</v>
      </c>
      <c r="D56" s="116">
        <v>7.9729999999999999</v>
      </c>
    </row>
    <row r="57" spans="1:4" ht="18.75" customHeight="1">
      <c r="A57" s="3">
        <v>33</v>
      </c>
      <c r="B57" s="106" t="s">
        <v>22</v>
      </c>
      <c r="C57" s="105" t="s">
        <v>18</v>
      </c>
      <c r="D57" s="116">
        <v>7.8659999999999997</v>
      </c>
    </row>
    <row r="58" spans="1:4" ht="18.75" customHeight="1">
      <c r="A58" s="3">
        <v>35</v>
      </c>
      <c r="B58" s="106" t="s">
        <v>37</v>
      </c>
      <c r="C58" s="105" t="s">
        <v>18</v>
      </c>
      <c r="D58" s="116">
        <v>7.8559999999999999</v>
      </c>
    </row>
    <row r="59" spans="1:4" ht="18.75" customHeight="1">
      <c r="A59" s="3">
        <v>41</v>
      </c>
      <c r="B59" s="106" t="s">
        <v>64</v>
      </c>
      <c r="C59" s="105" t="s">
        <v>18</v>
      </c>
      <c r="D59" s="116">
        <v>7.7930000000000001</v>
      </c>
    </row>
    <row r="60" spans="1:4" ht="18.75" customHeight="1">
      <c r="A60" s="3">
        <v>44</v>
      </c>
      <c r="B60" s="106" t="s">
        <v>34</v>
      </c>
      <c r="C60" s="105" t="s">
        <v>18</v>
      </c>
      <c r="D60" s="116">
        <v>7.7649999999999997</v>
      </c>
    </row>
    <row r="61" spans="1:4" ht="18.75" customHeight="1">
      <c r="A61" s="3">
        <v>46</v>
      </c>
      <c r="B61" s="106" t="s">
        <v>45</v>
      </c>
      <c r="C61" s="105" t="s">
        <v>18</v>
      </c>
      <c r="D61" s="116">
        <v>7.7539999999999996</v>
      </c>
    </row>
    <row r="62" spans="1:4" ht="18.75" customHeight="1">
      <c r="A62" s="3">
        <v>49</v>
      </c>
      <c r="B62" s="106" t="s">
        <v>40</v>
      </c>
      <c r="C62" s="105" t="s">
        <v>18</v>
      </c>
      <c r="D62" s="116">
        <v>7.7240000000000002</v>
      </c>
    </row>
    <row r="63" spans="1:4" ht="18.75" customHeight="1">
      <c r="A63" s="3">
        <v>56</v>
      </c>
      <c r="B63" s="106" t="s">
        <v>54</v>
      </c>
      <c r="C63" s="105" t="s">
        <v>18</v>
      </c>
      <c r="D63" s="116">
        <v>7.6769999999999996</v>
      </c>
    </row>
    <row r="64" spans="1:4" ht="18.75" customHeight="1">
      <c r="A64" s="3">
        <v>57</v>
      </c>
      <c r="B64" s="106" t="s">
        <v>61</v>
      </c>
      <c r="C64" s="105" t="s">
        <v>18</v>
      </c>
      <c r="D64" s="116">
        <v>7.6710000000000003</v>
      </c>
    </row>
    <row r="65" spans="1:4" ht="18.75" customHeight="1">
      <c r="A65" s="3">
        <v>60</v>
      </c>
      <c r="B65" s="106" t="s">
        <v>23</v>
      </c>
      <c r="C65" s="105" t="s">
        <v>18</v>
      </c>
      <c r="D65" s="116">
        <v>7.65</v>
      </c>
    </row>
    <row r="66" spans="1:4" ht="18.75" customHeight="1">
      <c r="A66" s="3">
        <v>63</v>
      </c>
      <c r="B66" s="106" t="s">
        <v>48</v>
      </c>
      <c r="C66" s="105" t="s">
        <v>18</v>
      </c>
      <c r="D66" s="116">
        <v>7.6120000000000001</v>
      </c>
    </row>
    <row r="67" spans="1:4" ht="18.75" customHeight="1">
      <c r="A67" s="3">
        <v>64</v>
      </c>
      <c r="B67" s="106" t="s">
        <v>60</v>
      </c>
      <c r="C67" s="105" t="s">
        <v>18</v>
      </c>
      <c r="D67" s="116">
        <v>7.601</v>
      </c>
    </row>
    <row r="68" spans="1:4" ht="18.75" customHeight="1">
      <c r="A68" s="3">
        <v>66</v>
      </c>
      <c r="B68" s="106" t="s">
        <v>68</v>
      </c>
      <c r="C68" s="105" t="s">
        <v>18</v>
      </c>
      <c r="D68" s="116">
        <v>7.577</v>
      </c>
    </row>
    <row r="69" spans="1:4" ht="18.75" customHeight="1">
      <c r="A69" s="3">
        <v>78</v>
      </c>
      <c r="B69" s="106" t="s">
        <v>52</v>
      </c>
      <c r="C69" s="105" t="s">
        <v>18</v>
      </c>
      <c r="D69" s="116">
        <v>7.46</v>
      </c>
    </row>
    <row r="70" spans="1:4" ht="18.75" customHeight="1">
      <c r="A70" s="3">
        <v>87</v>
      </c>
      <c r="B70" s="106" t="s">
        <v>71</v>
      </c>
      <c r="C70" s="105" t="s">
        <v>18</v>
      </c>
      <c r="D70" s="116">
        <v>7.3730000000000002</v>
      </c>
    </row>
    <row r="71" spans="1:4" ht="18.75" customHeight="1">
      <c r="A71" s="3">
        <v>92</v>
      </c>
      <c r="B71" s="106" t="s">
        <v>32</v>
      </c>
      <c r="C71" s="105" t="s">
        <v>18</v>
      </c>
      <c r="D71" s="116">
        <v>7.3470000000000004</v>
      </c>
    </row>
    <row r="72" spans="1:4" ht="18.75" customHeight="1">
      <c r="A72" s="3">
        <v>93</v>
      </c>
      <c r="B72" s="106" t="s">
        <v>28</v>
      </c>
      <c r="C72" s="105" t="s">
        <v>18</v>
      </c>
      <c r="D72" s="116">
        <v>7.3440000000000003</v>
      </c>
    </row>
    <row r="73" spans="1:4" ht="18.75" customHeight="1">
      <c r="A73" s="3">
        <v>101</v>
      </c>
      <c r="B73" s="106" t="s">
        <v>55</v>
      </c>
      <c r="C73" s="105" t="s">
        <v>18</v>
      </c>
      <c r="D73" s="116">
        <v>7.3029999999999999</v>
      </c>
    </row>
    <row r="74" spans="1:4" ht="18.75" customHeight="1">
      <c r="A74" s="3">
        <v>102</v>
      </c>
      <c r="B74" s="106" t="s">
        <v>50</v>
      </c>
      <c r="C74" s="105" t="s">
        <v>18</v>
      </c>
      <c r="D74" s="116">
        <v>7.3010000000000002</v>
      </c>
    </row>
    <row r="75" spans="1:4" ht="18.75" customHeight="1">
      <c r="A75" s="3">
        <v>113</v>
      </c>
      <c r="B75" s="106" t="s">
        <v>21</v>
      </c>
      <c r="C75" s="105" t="s">
        <v>18</v>
      </c>
      <c r="D75" s="116">
        <v>7.2270000000000003</v>
      </c>
    </row>
    <row r="76" spans="1:4" ht="18.75" customHeight="1">
      <c r="A76" s="3">
        <v>114</v>
      </c>
      <c r="B76" s="106" t="s">
        <v>65</v>
      </c>
      <c r="C76" s="105" t="s">
        <v>18</v>
      </c>
      <c r="D76" s="116">
        <v>7.2270000000000003</v>
      </c>
    </row>
    <row r="77" spans="1:4" ht="18.75" customHeight="1">
      <c r="A77" s="3">
        <v>120</v>
      </c>
      <c r="B77" s="106" t="s">
        <v>69</v>
      </c>
      <c r="C77" s="105" t="s">
        <v>18</v>
      </c>
      <c r="D77" s="116">
        <v>7.1529999999999996</v>
      </c>
    </row>
    <row r="78" spans="1:4" ht="18.75" customHeight="1">
      <c r="A78" s="3">
        <v>133</v>
      </c>
      <c r="B78" s="106" t="s">
        <v>53</v>
      </c>
      <c r="C78" s="105" t="s">
        <v>18</v>
      </c>
      <c r="D78" s="116">
        <v>7.0140000000000002</v>
      </c>
    </row>
    <row r="79" spans="1:4" ht="18.75" customHeight="1">
      <c r="A79" s="3">
        <v>135</v>
      </c>
      <c r="B79" s="106" t="s">
        <v>78</v>
      </c>
      <c r="C79" s="105" t="s">
        <v>18</v>
      </c>
      <c r="D79" s="116">
        <v>6.9950000000000001</v>
      </c>
    </row>
    <row r="80" spans="1:4" ht="18.75" customHeight="1">
      <c r="A80" s="3">
        <v>137</v>
      </c>
      <c r="B80" s="106" t="s">
        <v>75</v>
      </c>
      <c r="C80" s="105" t="s">
        <v>18</v>
      </c>
      <c r="D80" s="116">
        <v>6.9820000000000002</v>
      </c>
    </row>
    <row r="81" spans="1:4" ht="18.75" customHeight="1">
      <c r="A81" s="3">
        <v>141</v>
      </c>
      <c r="B81" s="106" t="s">
        <v>43</v>
      </c>
      <c r="C81" s="105" t="s">
        <v>18</v>
      </c>
      <c r="D81" s="116">
        <v>6.95</v>
      </c>
    </row>
    <row r="82" spans="1:4" ht="18.75" customHeight="1">
      <c r="A82" s="3">
        <v>154</v>
      </c>
      <c r="B82" s="106" t="s">
        <v>77</v>
      </c>
      <c r="C82" s="105" t="s">
        <v>18</v>
      </c>
      <c r="D82" s="116">
        <v>6.681</v>
      </c>
    </row>
    <row r="83" spans="1:4" ht="18.75" customHeight="1">
      <c r="A83" s="3">
        <v>156</v>
      </c>
      <c r="B83" s="106" t="s">
        <v>24</v>
      </c>
      <c r="C83" s="105" t="s">
        <v>18</v>
      </c>
      <c r="D83" s="116">
        <v>6.649</v>
      </c>
    </row>
    <row r="84" spans="1:4" ht="18.75" customHeight="1">
      <c r="A84" s="3">
        <v>157</v>
      </c>
      <c r="B84" s="106" t="s">
        <v>57</v>
      </c>
      <c r="C84" s="105" t="s">
        <v>18</v>
      </c>
      <c r="D84" s="116">
        <v>6.6449999999999996</v>
      </c>
    </row>
    <row r="85" spans="1:4" ht="18.75" customHeight="1">
      <c r="A85" s="3">
        <v>158</v>
      </c>
      <c r="B85" s="106" t="s">
        <v>73</v>
      </c>
      <c r="C85" s="105" t="s">
        <v>18</v>
      </c>
      <c r="D85" s="116">
        <v>6.5919999999999996</v>
      </c>
    </row>
    <row r="86" spans="1:4" ht="18.75" customHeight="1">
      <c r="A86" s="3">
        <v>160</v>
      </c>
      <c r="B86" s="106" t="s">
        <v>29</v>
      </c>
      <c r="C86" s="105" t="s">
        <v>18</v>
      </c>
      <c r="D86" s="116">
        <v>6.5579999999999998</v>
      </c>
    </row>
    <row r="87" spans="1:4" ht="18.75" customHeight="1">
      <c r="A87" s="3">
        <v>161</v>
      </c>
      <c r="B87" s="106" t="s">
        <v>39</v>
      </c>
      <c r="C87" s="105" t="s">
        <v>18</v>
      </c>
      <c r="D87" s="116">
        <v>6.5549999999999997</v>
      </c>
    </row>
    <row r="88" spans="1:4" ht="18.75" customHeight="1">
      <c r="A88" s="3">
        <v>162</v>
      </c>
      <c r="B88" s="106" t="s">
        <v>35</v>
      </c>
      <c r="C88" s="105" t="s">
        <v>18</v>
      </c>
      <c r="D88" s="116">
        <v>6.524</v>
      </c>
    </row>
    <row r="89" spans="1:4" ht="18.75" customHeight="1">
      <c r="A89" s="3">
        <v>165</v>
      </c>
      <c r="B89" s="106" t="s">
        <v>49</v>
      </c>
      <c r="C89" s="105" t="s">
        <v>18</v>
      </c>
      <c r="D89" s="116">
        <v>6.508</v>
      </c>
    </row>
    <row r="90" spans="1:4" ht="18.75" customHeight="1">
      <c r="A90" s="3">
        <v>166</v>
      </c>
      <c r="B90" s="106" t="s">
        <v>56</v>
      </c>
      <c r="C90" s="105" t="s">
        <v>18</v>
      </c>
      <c r="D90" s="116">
        <v>6.4720000000000004</v>
      </c>
    </row>
    <row r="91" spans="1:4" ht="18.75" customHeight="1">
      <c r="A91" s="3">
        <v>167</v>
      </c>
      <c r="B91" s="106" t="s">
        <v>66</v>
      </c>
      <c r="C91" s="105" t="s">
        <v>18</v>
      </c>
      <c r="D91" s="116">
        <v>6.4470000000000001</v>
      </c>
    </row>
    <row r="92" spans="1:4" ht="18.75" customHeight="1">
      <c r="A92" s="3">
        <v>170</v>
      </c>
      <c r="B92" s="106" t="s">
        <v>74</v>
      </c>
      <c r="C92" s="105" t="s">
        <v>18</v>
      </c>
      <c r="D92" s="116">
        <v>6.3550000000000004</v>
      </c>
    </row>
    <row r="93" spans="1:4" ht="18.75" customHeight="1">
      <c r="A93" s="3">
        <v>172</v>
      </c>
      <c r="B93" s="106" t="s">
        <v>67</v>
      </c>
      <c r="C93" s="105" t="s">
        <v>18</v>
      </c>
      <c r="D93" s="116">
        <v>6.3250000000000002</v>
      </c>
    </row>
    <row r="94" spans="1:4" ht="18.75" customHeight="1">
      <c r="A94" s="3">
        <v>173</v>
      </c>
      <c r="B94" s="106" t="s">
        <v>72</v>
      </c>
      <c r="C94" s="105" t="s">
        <v>18</v>
      </c>
      <c r="D94" s="116">
        <v>6.319</v>
      </c>
    </row>
    <row r="95" spans="1:4" ht="18.75" customHeight="1">
      <c r="A95" s="3">
        <v>177</v>
      </c>
      <c r="B95" s="106" t="s">
        <v>63</v>
      </c>
      <c r="C95" s="105" t="s">
        <v>18</v>
      </c>
      <c r="D95" s="116">
        <v>6.1070000000000002</v>
      </c>
    </row>
    <row r="96" spans="1:4" ht="18.75" customHeight="1">
      <c r="A96" s="3">
        <v>183</v>
      </c>
      <c r="B96" s="106" t="s">
        <v>76</v>
      </c>
      <c r="C96" s="105" t="s">
        <v>18</v>
      </c>
      <c r="D96" s="116">
        <v>5.94</v>
      </c>
    </row>
    <row r="97" spans="1:4" ht="18.75" customHeight="1">
      <c r="A97" s="3">
        <v>185</v>
      </c>
      <c r="B97" s="106" t="s">
        <v>366</v>
      </c>
      <c r="C97" s="105" t="s">
        <v>18</v>
      </c>
      <c r="D97" s="116">
        <v>5.8639999999999999</v>
      </c>
    </row>
    <row r="98" spans="1:4" ht="18.75" customHeight="1">
      <c r="A98" s="3">
        <v>186</v>
      </c>
      <c r="B98" s="106" t="s">
        <v>80</v>
      </c>
      <c r="C98" s="105" t="s">
        <v>18</v>
      </c>
      <c r="D98" s="116">
        <v>5.8289999999999997</v>
      </c>
    </row>
    <row r="99" spans="1:4" ht="18.75" customHeight="1">
      <c r="A99" s="3">
        <v>187</v>
      </c>
      <c r="B99" s="106" t="s">
        <v>62</v>
      </c>
      <c r="C99" s="105" t="s">
        <v>18</v>
      </c>
      <c r="D99" s="116">
        <v>5.8230000000000004</v>
      </c>
    </row>
    <row r="100" spans="1:4" ht="18.75" customHeight="1">
      <c r="A100" s="3">
        <v>188</v>
      </c>
      <c r="B100" s="106" t="s">
        <v>81</v>
      </c>
      <c r="C100" s="105" t="s">
        <v>18</v>
      </c>
      <c r="D100" s="116">
        <v>5.7629999999999999</v>
      </c>
    </row>
    <row r="101" spans="1:4" ht="18.75" customHeight="1">
      <c r="A101" s="3">
        <v>192</v>
      </c>
      <c r="B101" s="106" t="s">
        <v>46</v>
      </c>
      <c r="C101" s="105" t="s">
        <v>18</v>
      </c>
      <c r="D101" s="116">
        <v>5.569</v>
      </c>
    </row>
    <row r="102" spans="1:4" ht="18.75" customHeight="1">
      <c r="A102" s="3">
        <v>193</v>
      </c>
      <c r="B102" s="106" t="s">
        <v>25</v>
      </c>
      <c r="C102" s="105" t="s">
        <v>18</v>
      </c>
      <c r="D102" s="116">
        <v>5.5289999999999999</v>
      </c>
    </row>
    <row r="103" spans="1:4" ht="18.75" customHeight="1">
      <c r="A103" s="3">
        <v>194</v>
      </c>
      <c r="B103" s="106" t="s">
        <v>26</v>
      </c>
      <c r="C103" s="105" t="s">
        <v>18</v>
      </c>
      <c r="D103" s="116">
        <v>5.4770000000000003</v>
      </c>
    </row>
    <row r="104" spans="1:4" ht="18.75" customHeight="1">
      <c r="A104" s="3">
        <v>197</v>
      </c>
      <c r="B104" s="106" t="s">
        <v>36</v>
      </c>
      <c r="C104" s="105" t="s">
        <v>18</v>
      </c>
      <c r="D104" s="116">
        <v>5.3949999999999996</v>
      </c>
    </row>
    <row r="105" spans="1:4" ht="18.75" customHeight="1">
      <c r="A105" s="3">
        <v>198</v>
      </c>
      <c r="B105" s="106" t="s">
        <v>59</v>
      </c>
      <c r="C105" s="105" t="s">
        <v>18</v>
      </c>
      <c r="D105" s="116">
        <v>5.3330000000000002</v>
      </c>
    </row>
    <row r="106" spans="1:4" ht="18.75" customHeight="1">
      <c r="A106" s="3">
        <v>201</v>
      </c>
      <c r="B106" s="106" t="s">
        <v>79</v>
      </c>
      <c r="C106" s="105" t="s">
        <v>18</v>
      </c>
      <c r="D106" s="116">
        <v>5.2039999999999997</v>
      </c>
    </row>
    <row r="107" spans="1:4" ht="18.75" customHeight="1">
      <c r="A107" s="3">
        <v>205</v>
      </c>
      <c r="B107" s="106" t="s">
        <v>378</v>
      </c>
      <c r="C107" s="105" t="s">
        <v>18</v>
      </c>
      <c r="D107" s="116">
        <v>5.1760000000000002</v>
      </c>
    </row>
    <row r="108" spans="1:4" ht="18.75" customHeight="1">
      <c r="A108" s="3">
        <v>207</v>
      </c>
      <c r="B108" s="106" t="s">
        <v>47</v>
      </c>
      <c r="C108" s="105" t="s">
        <v>18</v>
      </c>
      <c r="D108" s="116">
        <v>5.1479999999999997</v>
      </c>
    </row>
    <row r="109" spans="1:4" ht="18.75" customHeight="1">
      <c r="A109" s="3">
        <v>208</v>
      </c>
      <c r="B109" s="106" t="s">
        <v>376</v>
      </c>
      <c r="C109" s="105" t="s">
        <v>18</v>
      </c>
      <c r="D109" s="116">
        <v>5.109</v>
      </c>
    </row>
    <row r="110" spans="1:4" ht="18.75" customHeight="1">
      <c r="A110" s="3">
        <v>211</v>
      </c>
      <c r="B110" s="106" t="s">
        <v>51</v>
      </c>
      <c r="C110" s="105" t="s">
        <v>18</v>
      </c>
      <c r="D110" s="116">
        <v>5.0010000000000003</v>
      </c>
    </row>
    <row r="111" spans="1:4" ht="18.75" customHeight="1">
      <c r="A111" s="3">
        <v>212</v>
      </c>
      <c r="B111" s="106" t="s">
        <v>33</v>
      </c>
      <c r="C111" s="105" t="s">
        <v>18</v>
      </c>
      <c r="D111" s="116">
        <v>4.9889999999999999</v>
      </c>
    </row>
    <row r="112" spans="1:4" ht="18.75" customHeight="1">
      <c r="A112" s="3">
        <v>213</v>
      </c>
      <c r="B112" s="106" t="s">
        <v>375</v>
      </c>
      <c r="C112" s="105" t="s">
        <v>18</v>
      </c>
      <c r="D112" s="116">
        <v>4.9180000000000001</v>
      </c>
    </row>
    <row r="113" spans="1:4" ht="18.75" customHeight="1">
      <c r="A113" s="3">
        <v>215</v>
      </c>
      <c r="B113" s="106" t="s">
        <v>373</v>
      </c>
      <c r="C113" s="105" t="s">
        <v>18</v>
      </c>
      <c r="D113" s="116">
        <v>4.8470000000000004</v>
      </c>
    </row>
    <row r="114" spans="1:4" ht="18.75" customHeight="1">
      <c r="A114" s="3">
        <v>217</v>
      </c>
      <c r="B114" s="106" t="s">
        <v>58</v>
      </c>
      <c r="C114" s="105" t="s">
        <v>18</v>
      </c>
      <c r="D114" s="116">
        <v>4.8120000000000003</v>
      </c>
    </row>
    <row r="115" spans="1:4" ht="18.75" customHeight="1">
      <c r="A115" s="3">
        <v>227</v>
      </c>
      <c r="B115" s="106" t="s">
        <v>42</v>
      </c>
      <c r="C115" s="105" t="s">
        <v>18</v>
      </c>
      <c r="D115" s="116">
        <v>4.55</v>
      </c>
    </row>
    <row r="116" spans="1:4" ht="18.75" customHeight="1">
      <c r="A116" s="3">
        <v>232</v>
      </c>
      <c r="B116" s="106" t="s">
        <v>379</v>
      </c>
      <c r="C116" s="105" t="s">
        <v>18</v>
      </c>
      <c r="D116" s="116">
        <v>4.3330000000000002</v>
      </c>
    </row>
    <row r="117" spans="1:4" ht="18.75" customHeight="1">
      <c r="A117" s="3">
        <v>234</v>
      </c>
      <c r="B117" s="106" t="s">
        <v>44</v>
      </c>
      <c r="C117" s="105" t="s">
        <v>18</v>
      </c>
      <c r="D117" s="116">
        <v>4.2930000000000001</v>
      </c>
    </row>
    <row r="118" spans="1:4" ht="18.75" customHeight="1">
      <c r="A118" s="3">
        <v>236</v>
      </c>
      <c r="B118" s="106" t="s">
        <v>367</v>
      </c>
      <c r="C118" s="105" t="s">
        <v>18</v>
      </c>
      <c r="D118" s="116">
        <v>4.2679999999999998</v>
      </c>
    </row>
    <row r="119" spans="1:4" ht="18.75" customHeight="1">
      <c r="A119" s="3">
        <v>237</v>
      </c>
      <c r="B119" s="106" t="s">
        <v>371</v>
      </c>
      <c r="C119" s="105" t="s">
        <v>18</v>
      </c>
      <c r="D119" s="116">
        <v>4.2439999999999998</v>
      </c>
    </row>
    <row r="120" spans="1:4" ht="18.75" customHeight="1">
      <c r="A120" s="3">
        <v>238</v>
      </c>
      <c r="B120" s="106" t="s">
        <v>374</v>
      </c>
      <c r="C120" s="105" t="s">
        <v>18</v>
      </c>
      <c r="D120" s="116">
        <v>4.2430000000000003</v>
      </c>
    </row>
    <row r="121" spans="1:4" ht="18.75" customHeight="1">
      <c r="A121" s="3">
        <v>243</v>
      </c>
      <c r="B121" s="106" t="s">
        <v>395</v>
      </c>
      <c r="C121" s="105" t="s">
        <v>18</v>
      </c>
      <c r="D121" s="116">
        <v>3.9380000000000002</v>
      </c>
    </row>
    <row r="122" spans="1:4" ht="18.75" customHeight="1">
      <c r="A122" s="3">
        <v>244</v>
      </c>
      <c r="B122" s="106" t="s">
        <v>377</v>
      </c>
      <c r="C122" s="105" t="s">
        <v>18</v>
      </c>
      <c r="D122" s="116">
        <v>3.9020000000000001</v>
      </c>
    </row>
    <row r="123" spans="1:4" ht="18.75" customHeight="1">
      <c r="A123" s="3">
        <v>245</v>
      </c>
      <c r="B123" s="106" t="s">
        <v>370</v>
      </c>
      <c r="C123" s="105" t="s">
        <v>18</v>
      </c>
      <c r="D123" s="116">
        <v>3.8580000000000001</v>
      </c>
    </row>
    <row r="124" spans="1:4" ht="18.75" customHeight="1">
      <c r="A124" s="3">
        <v>246</v>
      </c>
      <c r="B124" s="106" t="s">
        <v>369</v>
      </c>
      <c r="C124" s="105" t="s">
        <v>18</v>
      </c>
      <c r="D124" s="116">
        <v>3.8029999999999999</v>
      </c>
    </row>
    <row r="125" spans="1:4" ht="18.75" customHeight="1">
      <c r="A125" s="3">
        <v>247</v>
      </c>
      <c r="B125" s="106" t="s">
        <v>368</v>
      </c>
      <c r="C125" s="105" t="s">
        <v>18</v>
      </c>
      <c r="D125" s="116">
        <v>3.5640000000000001</v>
      </c>
    </row>
    <row r="126" spans="1:4" ht="18.75" customHeight="1">
      <c r="A126" s="3">
        <v>248</v>
      </c>
      <c r="B126" s="106" t="s">
        <v>372</v>
      </c>
      <c r="C126" s="105" t="s">
        <v>18</v>
      </c>
      <c r="D126" s="116">
        <v>3.48</v>
      </c>
    </row>
    <row r="127" spans="1:4" ht="18.75" customHeight="1">
      <c r="A127" s="3">
        <v>1</v>
      </c>
      <c r="B127" s="114" t="s">
        <v>221</v>
      </c>
      <c r="C127" s="63" t="s">
        <v>160</v>
      </c>
      <c r="D127" s="107">
        <v>8.3130000000000006</v>
      </c>
    </row>
    <row r="128" spans="1:4" ht="18.75" customHeight="1">
      <c r="A128" s="3">
        <v>4</v>
      </c>
      <c r="B128" s="115" t="s">
        <v>225</v>
      </c>
      <c r="C128" s="63" t="s">
        <v>160</v>
      </c>
      <c r="D128" s="107">
        <v>8.2080000000000002</v>
      </c>
    </row>
    <row r="129" spans="1:4" ht="18.75" customHeight="1">
      <c r="A129" s="3">
        <v>5</v>
      </c>
      <c r="B129" s="115" t="s">
        <v>223</v>
      </c>
      <c r="C129" s="63" t="s">
        <v>160</v>
      </c>
      <c r="D129" s="107">
        <v>8.2059999999999995</v>
      </c>
    </row>
    <row r="130" spans="1:4" ht="18.75" customHeight="1">
      <c r="A130" s="3">
        <v>11</v>
      </c>
      <c r="B130" s="115" t="s">
        <v>9</v>
      </c>
      <c r="C130" s="63" t="s">
        <v>160</v>
      </c>
      <c r="D130" s="107">
        <v>8.11</v>
      </c>
    </row>
    <row r="131" spans="1:4" ht="18.75" customHeight="1">
      <c r="A131" s="3">
        <v>12</v>
      </c>
      <c r="B131" s="115" t="s">
        <v>8</v>
      </c>
      <c r="C131" s="63" t="s">
        <v>160</v>
      </c>
      <c r="D131" s="107">
        <v>8.1050000000000004</v>
      </c>
    </row>
    <row r="132" spans="1:4" ht="18.75" customHeight="1">
      <c r="A132" s="3">
        <v>16</v>
      </c>
      <c r="B132" s="115" t="s">
        <v>226</v>
      </c>
      <c r="C132" s="63" t="s">
        <v>160</v>
      </c>
      <c r="D132" s="107">
        <v>8.0579999999999998</v>
      </c>
    </row>
    <row r="133" spans="1:4" ht="18.75" customHeight="1">
      <c r="A133" s="3">
        <v>19</v>
      </c>
      <c r="B133" s="115" t="s">
        <v>231</v>
      </c>
      <c r="C133" s="63" t="s">
        <v>160</v>
      </c>
      <c r="D133" s="107">
        <v>8.0389999999999997</v>
      </c>
    </row>
    <row r="134" spans="1:4" ht="18.75" customHeight="1">
      <c r="A134" s="3">
        <v>20</v>
      </c>
      <c r="B134" s="115" t="s">
        <v>237</v>
      </c>
      <c r="C134" s="63" t="s">
        <v>160</v>
      </c>
      <c r="D134" s="107">
        <v>8.0039999999999996</v>
      </c>
    </row>
    <row r="135" spans="1:4" ht="18.75" customHeight="1">
      <c r="A135" s="3">
        <v>21</v>
      </c>
      <c r="B135" s="115" t="s">
        <v>228</v>
      </c>
      <c r="C135" s="63" t="s">
        <v>160</v>
      </c>
      <c r="D135" s="107">
        <v>8.0020000000000007</v>
      </c>
    </row>
    <row r="136" spans="1:4" ht="18.75" customHeight="1">
      <c r="A136" s="3">
        <v>23</v>
      </c>
      <c r="B136" s="115" t="s">
        <v>224</v>
      </c>
      <c r="C136" s="63" t="s">
        <v>160</v>
      </c>
      <c r="D136" s="107">
        <v>7.9850000000000003</v>
      </c>
    </row>
    <row r="137" spans="1:4" ht="18.75" customHeight="1">
      <c r="A137" s="3">
        <v>25</v>
      </c>
      <c r="B137" s="115" t="s">
        <v>222</v>
      </c>
      <c r="C137" s="63" t="s">
        <v>160</v>
      </c>
      <c r="D137" s="107">
        <v>7.9580000000000002</v>
      </c>
    </row>
    <row r="138" spans="1:4" ht="18.75" customHeight="1">
      <c r="A138" s="3">
        <v>27</v>
      </c>
      <c r="B138" s="115" t="s">
        <v>234</v>
      </c>
      <c r="C138" s="63" t="s">
        <v>160</v>
      </c>
      <c r="D138" s="107">
        <v>7.9320000000000004</v>
      </c>
    </row>
    <row r="139" spans="1:4" ht="18.75" customHeight="1">
      <c r="A139" s="3">
        <v>28</v>
      </c>
      <c r="B139" s="115" t="s">
        <v>229</v>
      </c>
      <c r="C139" s="63" t="s">
        <v>160</v>
      </c>
      <c r="D139" s="107">
        <v>7.9119999999999999</v>
      </c>
    </row>
    <row r="140" spans="1:4" ht="18.75" customHeight="1">
      <c r="A140" s="3">
        <v>30</v>
      </c>
      <c r="B140" s="114" t="s">
        <v>227</v>
      </c>
      <c r="C140" s="63" t="s">
        <v>160</v>
      </c>
      <c r="D140" s="107">
        <v>7.883</v>
      </c>
    </row>
    <row r="141" spans="1:4" ht="18.75" customHeight="1">
      <c r="A141" s="3">
        <v>36</v>
      </c>
      <c r="B141" s="115" t="s">
        <v>236</v>
      </c>
      <c r="C141" s="63" t="s">
        <v>160</v>
      </c>
      <c r="D141" s="107">
        <v>7.8550000000000004</v>
      </c>
    </row>
    <row r="142" spans="1:4" ht="18.75" customHeight="1">
      <c r="A142" s="3">
        <v>38</v>
      </c>
      <c r="B142" s="115" t="s">
        <v>230</v>
      </c>
      <c r="C142" s="63" t="s">
        <v>160</v>
      </c>
      <c r="D142" s="107">
        <v>7.83</v>
      </c>
    </row>
    <row r="143" spans="1:4" ht="18.75" customHeight="1">
      <c r="A143" s="3">
        <v>42</v>
      </c>
      <c r="B143" s="114" t="s">
        <v>245</v>
      </c>
      <c r="C143" s="63" t="s">
        <v>160</v>
      </c>
      <c r="D143" s="107">
        <v>7.774</v>
      </c>
    </row>
    <row r="144" spans="1:4" ht="18.75" customHeight="1">
      <c r="A144" s="3">
        <v>43</v>
      </c>
      <c r="B144" s="115" t="s">
        <v>239</v>
      </c>
      <c r="C144" s="63" t="s">
        <v>160</v>
      </c>
      <c r="D144" s="107">
        <v>7.7729999999999997</v>
      </c>
    </row>
    <row r="145" spans="1:4" ht="18.75" customHeight="1">
      <c r="A145" s="3">
        <v>45</v>
      </c>
      <c r="B145" s="115" t="s">
        <v>241</v>
      </c>
      <c r="C145" s="63" t="s">
        <v>160</v>
      </c>
      <c r="D145" s="107">
        <v>7.7610000000000001</v>
      </c>
    </row>
    <row r="146" spans="1:4" ht="18.75" customHeight="1">
      <c r="A146" s="3">
        <v>47</v>
      </c>
      <c r="B146" s="115" t="s">
        <v>244</v>
      </c>
      <c r="C146" s="63" t="s">
        <v>160</v>
      </c>
      <c r="D146" s="107">
        <v>7.7489999999999997</v>
      </c>
    </row>
    <row r="147" spans="1:4" ht="18.75" customHeight="1">
      <c r="A147" s="3">
        <v>48</v>
      </c>
      <c r="B147" s="115" t="s">
        <v>232</v>
      </c>
      <c r="C147" s="63" t="s">
        <v>160</v>
      </c>
      <c r="D147" s="107">
        <v>7.7320000000000002</v>
      </c>
    </row>
    <row r="148" spans="1:4" ht="18.75" customHeight="1">
      <c r="A148" s="3">
        <v>50</v>
      </c>
      <c r="B148" s="115" t="s">
        <v>240</v>
      </c>
      <c r="C148" s="63" t="s">
        <v>160</v>
      </c>
      <c r="D148" s="107">
        <v>7.7210000000000001</v>
      </c>
    </row>
    <row r="149" spans="1:4" ht="18.75" customHeight="1">
      <c r="A149" s="3">
        <v>51</v>
      </c>
      <c r="B149" s="115" t="s">
        <v>247</v>
      </c>
      <c r="C149" s="63" t="s">
        <v>160</v>
      </c>
      <c r="D149" s="107">
        <v>7.7060000000000004</v>
      </c>
    </row>
    <row r="150" spans="1:4" ht="18.75" customHeight="1">
      <c r="A150" s="3">
        <v>53</v>
      </c>
      <c r="B150" s="115" t="s">
        <v>248</v>
      </c>
      <c r="C150" s="63" t="s">
        <v>160</v>
      </c>
      <c r="D150" s="107">
        <v>7.6950000000000003</v>
      </c>
    </row>
    <row r="151" spans="1:4" ht="18.75" customHeight="1">
      <c r="A151" s="3">
        <v>65</v>
      </c>
      <c r="B151" s="115" t="s">
        <v>242</v>
      </c>
      <c r="C151" s="63" t="s">
        <v>160</v>
      </c>
      <c r="D151" s="107">
        <v>7.5919999999999996</v>
      </c>
    </row>
    <row r="152" spans="1:4" ht="18.75" customHeight="1">
      <c r="A152" s="3">
        <v>68</v>
      </c>
      <c r="B152" s="115" t="s">
        <v>238</v>
      </c>
      <c r="C152" s="63" t="s">
        <v>160</v>
      </c>
      <c r="D152" s="107">
        <v>7.5529999999999999</v>
      </c>
    </row>
    <row r="153" spans="1:4" ht="18.75" customHeight="1">
      <c r="A153" s="3">
        <v>69</v>
      </c>
      <c r="B153" s="115" t="s">
        <v>243</v>
      </c>
      <c r="C153" s="63" t="s">
        <v>160</v>
      </c>
      <c r="D153" s="107">
        <v>7.548</v>
      </c>
    </row>
    <row r="154" spans="1:4" ht="18.75" customHeight="1">
      <c r="A154" s="3">
        <v>72</v>
      </c>
      <c r="B154" s="115" t="s">
        <v>254</v>
      </c>
      <c r="C154" s="63" t="s">
        <v>160</v>
      </c>
      <c r="D154" s="107">
        <v>7.5069999999999997</v>
      </c>
    </row>
    <row r="155" spans="1:4" ht="18.75" customHeight="1">
      <c r="A155" s="3">
        <v>77</v>
      </c>
      <c r="B155" s="115" t="s">
        <v>249</v>
      </c>
      <c r="C155" s="63" t="s">
        <v>160</v>
      </c>
      <c r="D155" s="107">
        <v>7.468</v>
      </c>
    </row>
    <row r="156" spans="1:4" ht="18.75" customHeight="1">
      <c r="A156" s="3">
        <v>79</v>
      </c>
      <c r="B156" s="115" t="s">
        <v>235</v>
      </c>
      <c r="C156" s="63" t="s">
        <v>160</v>
      </c>
      <c r="D156" s="107">
        <v>7.444</v>
      </c>
    </row>
    <row r="157" spans="1:4" ht="18.75" customHeight="1">
      <c r="A157" s="3">
        <v>82</v>
      </c>
      <c r="B157" s="115" t="s">
        <v>251</v>
      </c>
      <c r="C157" s="63" t="s">
        <v>160</v>
      </c>
      <c r="D157" s="107">
        <v>7.4169999999999998</v>
      </c>
    </row>
    <row r="158" spans="1:4" ht="18.75" customHeight="1">
      <c r="A158" s="3">
        <v>84</v>
      </c>
      <c r="B158" s="115" t="s">
        <v>250</v>
      </c>
      <c r="C158" s="63" t="s">
        <v>160</v>
      </c>
      <c r="D158" s="107">
        <v>7.3970000000000002</v>
      </c>
    </row>
    <row r="159" spans="1:4" ht="18.75" customHeight="1">
      <c r="A159" s="3">
        <v>95</v>
      </c>
      <c r="B159" s="115" t="s">
        <v>10</v>
      </c>
      <c r="C159" s="63" t="s">
        <v>160</v>
      </c>
      <c r="D159" s="107">
        <v>7.3390000000000004</v>
      </c>
    </row>
    <row r="160" spans="1:4" ht="18.75" customHeight="1">
      <c r="A160" s="3">
        <v>98</v>
      </c>
      <c r="B160" s="115" t="s">
        <v>12</v>
      </c>
      <c r="C160" s="63" t="s">
        <v>160</v>
      </c>
      <c r="D160" s="107">
        <v>7.3209999999999997</v>
      </c>
    </row>
    <row r="161" spans="1:4" ht="18.75" customHeight="1">
      <c r="A161" s="3">
        <v>100</v>
      </c>
      <c r="B161" s="114" t="s">
        <v>233</v>
      </c>
      <c r="C161" s="63" t="s">
        <v>160</v>
      </c>
      <c r="D161" s="107">
        <v>7.3040000000000003</v>
      </c>
    </row>
    <row r="162" spans="1:4" ht="18.75" customHeight="1">
      <c r="A162" s="3">
        <v>103</v>
      </c>
      <c r="B162" s="114" t="s">
        <v>252</v>
      </c>
      <c r="C162" s="63" t="s">
        <v>160</v>
      </c>
      <c r="D162" s="107">
        <v>7.2939999999999996</v>
      </c>
    </row>
    <row r="163" spans="1:4" ht="18.75" customHeight="1">
      <c r="A163" s="3">
        <v>108</v>
      </c>
      <c r="B163" s="114" t="s">
        <v>7</v>
      </c>
      <c r="C163" s="63" t="s">
        <v>160</v>
      </c>
      <c r="D163" s="107">
        <v>7.2469999999999999</v>
      </c>
    </row>
    <row r="164" spans="1:4" ht="18.75" customHeight="1">
      <c r="A164" s="3">
        <v>111</v>
      </c>
      <c r="B164" s="115" t="s">
        <v>258</v>
      </c>
      <c r="C164" s="63" t="s">
        <v>160</v>
      </c>
      <c r="D164" s="107">
        <v>7.2320000000000002</v>
      </c>
    </row>
    <row r="165" spans="1:4" ht="18.75" customHeight="1">
      <c r="A165" s="3">
        <v>115</v>
      </c>
      <c r="B165" s="115" t="s">
        <v>246</v>
      </c>
      <c r="C165" s="63" t="s">
        <v>160</v>
      </c>
      <c r="D165" s="107">
        <v>7.2220000000000004</v>
      </c>
    </row>
    <row r="166" spans="1:4" ht="18.75" customHeight="1">
      <c r="A166" s="3">
        <v>118</v>
      </c>
      <c r="B166" s="114" t="s">
        <v>256</v>
      </c>
      <c r="C166" s="63" t="s">
        <v>160</v>
      </c>
      <c r="D166" s="107">
        <v>7.1959999999999997</v>
      </c>
    </row>
    <row r="167" spans="1:4" ht="18.75" customHeight="1">
      <c r="A167" s="3">
        <v>119</v>
      </c>
      <c r="B167" s="115" t="s">
        <v>264</v>
      </c>
      <c r="C167" s="63" t="s">
        <v>160</v>
      </c>
      <c r="D167" s="107">
        <v>7.17</v>
      </c>
    </row>
    <row r="168" spans="1:4" ht="18.75" customHeight="1">
      <c r="A168" s="3">
        <v>130</v>
      </c>
      <c r="B168" s="115" t="s">
        <v>253</v>
      </c>
      <c r="C168" s="63" t="s">
        <v>160</v>
      </c>
      <c r="D168" s="107">
        <v>7.024</v>
      </c>
    </row>
    <row r="169" spans="1:4" ht="18.75" customHeight="1">
      <c r="A169" s="3">
        <v>131</v>
      </c>
      <c r="B169" s="115" t="s">
        <v>11</v>
      </c>
      <c r="C169" s="63" t="s">
        <v>160</v>
      </c>
      <c r="D169" s="107">
        <v>7.0209999999999999</v>
      </c>
    </row>
    <row r="170" spans="1:4" ht="18.75" customHeight="1">
      <c r="A170" s="3">
        <v>132</v>
      </c>
      <c r="B170" s="114" t="s">
        <v>257</v>
      </c>
      <c r="C170" s="63" t="s">
        <v>160</v>
      </c>
      <c r="D170" s="107">
        <v>7.016</v>
      </c>
    </row>
    <row r="171" spans="1:4" ht="18.75" customHeight="1">
      <c r="A171" s="3">
        <v>142</v>
      </c>
      <c r="B171" s="115" t="s">
        <v>262</v>
      </c>
      <c r="C171" s="63" t="s">
        <v>160</v>
      </c>
      <c r="D171" s="107">
        <v>6.8959999999999999</v>
      </c>
    </row>
    <row r="172" spans="1:4" ht="18.75" customHeight="1">
      <c r="A172" s="3">
        <v>143</v>
      </c>
      <c r="B172" s="115" t="s">
        <v>263</v>
      </c>
      <c r="C172" s="63" t="s">
        <v>160</v>
      </c>
      <c r="D172" s="107">
        <v>6.89</v>
      </c>
    </row>
    <row r="173" spans="1:4" ht="18.75" customHeight="1">
      <c r="A173" s="3">
        <v>147</v>
      </c>
      <c r="B173" s="115" t="s">
        <v>268</v>
      </c>
      <c r="C173" s="63" t="s">
        <v>160</v>
      </c>
      <c r="D173" s="107">
        <v>6.8170000000000002</v>
      </c>
    </row>
    <row r="174" spans="1:4" ht="18.75" customHeight="1">
      <c r="A174" s="3">
        <v>155</v>
      </c>
      <c r="B174" s="115" t="s">
        <v>259</v>
      </c>
      <c r="C174" s="63" t="s">
        <v>160</v>
      </c>
      <c r="D174" s="107">
        <v>6.6660000000000004</v>
      </c>
    </row>
    <row r="175" spans="1:4" ht="18.75" customHeight="1">
      <c r="A175" s="3">
        <v>159</v>
      </c>
      <c r="B175" s="115" t="s">
        <v>255</v>
      </c>
      <c r="C175" s="63" t="s">
        <v>160</v>
      </c>
      <c r="D175" s="107">
        <v>6.5709999999999997</v>
      </c>
    </row>
    <row r="176" spans="1:4" ht="18.75" customHeight="1">
      <c r="A176" s="3">
        <v>164</v>
      </c>
      <c r="B176" s="114" t="s">
        <v>269</v>
      </c>
      <c r="C176" s="63" t="s">
        <v>160</v>
      </c>
      <c r="D176" s="107">
        <v>6.5110000000000001</v>
      </c>
    </row>
    <row r="177" spans="1:4" ht="18.75" customHeight="1">
      <c r="A177" s="3">
        <v>171</v>
      </c>
      <c r="B177" s="114" t="s">
        <v>267</v>
      </c>
      <c r="C177" s="63" t="s">
        <v>160</v>
      </c>
      <c r="D177" s="107">
        <v>6.327</v>
      </c>
    </row>
    <row r="178" spans="1:4" ht="18.75" customHeight="1">
      <c r="A178" s="3">
        <v>175</v>
      </c>
      <c r="B178" s="115" t="s">
        <v>6</v>
      </c>
      <c r="C178" s="63" t="s">
        <v>160</v>
      </c>
      <c r="D178" s="107">
        <v>6.2729999999999997</v>
      </c>
    </row>
    <row r="179" spans="1:4" ht="18.75" customHeight="1">
      <c r="A179" s="3">
        <v>178</v>
      </c>
      <c r="B179" s="115" t="s">
        <v>265</v>
      </c>
      <c r="C179" s="63" t="s">
        <v>160</v>
      </c>
      <c r="D179" s="107">
        <v>6.0960000000000001</v>
      </c>
    </row>
    <row r="180" spans="1:4" ht="18.75" customHeight="1">
      <c r="A180" s="3">
        <v>180</v>
      </c>
      <c r="B180" s="115" t="s">
        <v>266</v>
      </c>
      <c r="C180" s="63" t="s">
        <v>160</v>
      </c>
      <c r="D180" s="107">
        <v>5.9969999999999999</v>
      </c>
    </row>
    <row r="181" spans="1:4" ht="18.75" customHeight="1">
      <c r="A181" s="3">
        <v>191</v>
      </c>
      <c r="B181" s="114" t="s">
        <v>260</v>
      </c>
      <c r="C181" s="63" t="s">
        <v>160</v>
      </c>
      <c r="D181" s="107">
        <v>5.5940000000000003</v>
      </c>
    </row>
    <row r="182" spans="1:4" ht="18.75" customHeight="1">
      <c r="A182" s="3">
        <v>196</v>
      </c>
      <c r="B182" s="114" t="s">
        <v>261</v>
      </c>
      <c r="C182" s="63" t="s">
        <v>160</v>
      </c>
      <c r="D182" s="107">
        <v>5.4050000000000002</v>
      </c>
    </row>
    <row r="183" spans="1:4" ht="18.75" customHeight="1">
      <c r="A183" s="3">
        <v>239</v>
      </c>
      <c r="B183" s="115" t="s">
        <v>270</v>
      </c>
      <c r="C183" s="63" t="s">
        <v>160</v>
      </c>
      <c r="D183" s="107">
        <v>4.1920000000000002</v>
      </c>
    </row>
    <row r="184" spans="1:4" ht="18.75" customHeight="1">
      <c r="A184" s="3">
        <v>8</v>
      </c>
      <c r="B184" s="108" t="s">
        <v>283</v>
      </c>
      <c r="C184" s="109" t="s">
        <v>152</v>
      </c>
      <c r="D184" s="110">
        <v>8.14</v>
      </c>
    </row>
    <row r="185" spans="1:4" ht="18.75" customHeight="1">
      <c r="A185" s="3">
        <v>13</v>
      </c>
      <c r="B185" s="108" t="s">
        <v>280</v>
      </c>
      <c r="C185" s="109" t="s">
        <v>152</v>
      </c>
      <c r="D185" s="110">
        <v>8.1</v>
      </c>
    </row>
    <row r="186" spans="1:4" ht="18.75" customHeight="1">
      <c r="A186" s="3">
        <v>31</v>
      </c>
      <c r="B186" s="108" t="s">
        <v>286</v>
      </c>
      <c r="C186" s="109" t="s">
        <v>152</v>
      </c>
      <c r="D186" s="110">
        <v>7.88</v>
      </c>
    </row>
    <row r="187" spans="1:4" ht="18.75" customHeight="1">
      <c r="A187" s="3">
        <v>39</v>
      </c>
      <c r="B187" s="108" t="s">
        <v>230</v>
      </c>
      <c r="C187" s="109" t="s">
        <v>152</v>
      </c>
      <c r="D187" s="110">
        <v>7.83</v>
      </c>
    </row>
    <row r="188" spans="1:4" ht="18.75" customHeight="1">
      <c r="A188" s="3">
        <v>54</v>
      </c>
      <c r="B188" s="108" t="s">
        <v>281</v>
      </c>
      <c r="C188" s="109" t="s">
        <v>152</v>
      </c>
      <c r="D188" s="110">
        <v>7.69</v>
      </c>
    </row>
    <row r="189" spans="1:4" ht="18.75" customHeight="1">
      <c r="A189" s="3">
        <v>61</v>
      </c>
      <c r="B189" s="108" t="s">
        <v>289</v>
      </c>
      <c r="C189" s="109" t="s">
        <v>152</v>
      </c>
      <c r="D189" s="110">
        <v>7.64</v>
      </c>
    </row>
    <row r="190" spans="1:4" ht="18.75" customHeight="1">
      <c r="A190" s="3">
        <v>67</v>
      </c>
      <c r="B190" s="108" t="s">
        <v>291</v>
      </c>
      <c r="C190" s="109" t="s">
        <v>152</v>
      </c>
      <c r="D190" s="110">
        <v>7.56</v>
      </c>
    </row>
    <row r="191" spans="1:4" ht="18.75" customHeight="1">
      <c r="A191" s="3">
        <v>74</v>
      </c>
      <c r="B191" s="108" t="s">
        <v>276</v>
      </c>
      <c r="C191" s="109" t="s">
        <v>152</v>
      </c>
      <c r="D191" s="110">
        <v>7.5</v>
      </c>
    </row>
    <row r="192" spans="1:4" ht="18.75" customHeight="1">
      <c r="A192" s="3">
        <v>80</v>
      </c>
      <c r="B192" s="108" t="s">
        <v>290</v>
      </c>
      <c r="C192" s="109" t="s">
        <v>152</v>
      </c>
      <c r="D192" s="110">
        <v>7.44</v>
      </c>
    </row>
    <row r="193" spans="1:4" ht="18.75" customHeight="1">
      <c r="A193" s="3">
        <v>91</v>
      </c>
      <c r="B193" s="108" t="s">
        <v>287</v>
      </c>
      <c r="C193" s="109" t="s">
        <v>152</v>
      </c>
      <c r="D193" s="110">
        <v>7.35</v>
      </c>
    </row>
    <row r="194" spans="1:4" ht="18.75" customHeight="1">
      <c r="A194" s="3">
        <v>96</v>
      </c>
      <c r="B194" s="108" t="s">
        <v>282</v>
      </c>
      <c r="C194" s="109" t="s">
        <v>152</v>
      </c>
      <c r="D194" s="110">
        <v>7.33</v>
      </c>
    </row>
    <row r="195" spans="1:4" ht="18.75" customHeight="1">
      <c r="A195" s="3">
        <v>106</v>
      </c>
      <c r="B195" s="108" t="s">
        <v>8</v>
      </c>
      <c r="C195" s="109" t="s">
        <v>152</v>
      </c>
      <c r="D195" s="110">
        <v>7.29</v>
      </c>
    </row>
    <row r="196" spans="1:4" ht="18.75" customHeight="1">
      <c r="A196" s="3">
        <v>107</v>
      </c>
      <c r="B196" s="108" t="s">
        <v>278</v>
      </c>
      <c r="C196" s="109" t="s">
        <v>152</v>
      </c>
      <c r="D196" s="110">
        <v>7.26</v>
      </c>
    </row>
    <row r="197" spans="1:4" ht="18.75" customHeight="1">
      <c r="A197" s="3">
        <v>121</v>
      </c>
      <c r="B197" s="108" t="s">
        <v>285</v>
      </c>
      <c r="C197" s="109" t="s">
        <v>152</v>
      </c>
      <c r="D197" s="110">
        <v>7.13</v>
      </c>
    </row>
    <row r="198" spans="1:4" ht="18.75" customHeight="1">
      <c r="A198" s="3">
        <v>124</v>
      </c>
      <c r="B198" s="108" t="s">
        <v>275</v>
      </c>
      <c r="C198" s="109" t="s">
        <v>152</v>
      </c>
      <c r="D198" s="110">
        <v>7.09</v>
      </c>
    </row>
    <row r="199" spans="1:4" ht="18.75" customHeight="1">
      <c r="A199" s="3">
        <v>138</v>
      </c>
      <c r="B199" s="108" t="s">
        <v>272</v>
      </c>
      <c r="C199" s="109" t="s">
        <v>152</v>
      </c>
      <c r="D199" s="110">
        <v>6.98</v>
      </c>
    </row>
    <row r="200" spans="1:4" ht="18.75" customHeight="1">
      <c r="A200" s="3">
        <v>139</v>
      </c>
      <c r="B200" s="108" t="s">
        <v>284</v>
      </c>
      <c r="C200" s="109" t="s">
        <v>152</v>
      </c>
      <c r="D200" s="110">
        <v>6.97</v>
      </c>
    </row>
    <row r="201" spans="1:4" ht="18.75" customHeight="1">
      <c r="A201" s="3">
        <v>145</v>
      </c>
      <c r="B201" s="108" t="s">
        <v>271</v>
      </c>
      <c r="C201" s="109" t="s">
        <v>152</v>
      </c>
      <c r="D201" s="110">
        <v>6.85</v>
      </c>
    </row>
    <row r="202" spans="1:4" ht="18.75" customHeight="1">
      <c r="A202" s="3">
        <v>150</v>
      </c>
      <c r="B202" s="108" t="s">
        <v>288</v>
      </c>
      <c r="C202" s="109" t="s">
        <v>152</v>
      </c>
      <c r="D202" s="110">
        <v>6.73</v>
      </c>
    </row>
    <row r="203" spans="1:4" ht="18.75" customHeight="1">
      <c r="A203" s="3">
        <v>151</v>
      </c>
      <c r="B203" s="108" t="s">
        <v>273</v>
      </c>
      <c r="C203" s="109" t="s">
        <v>152</v>
      </c>
      <c r="D203" s="110">
        <v>6.72</v>
      </c>
    </row>
    <row r="204" spans="1:4" ht="18.75" customHeight="1">
      <c r="A204" s="3">
        <v>152</v>
      </c>
      <c r="B204" s="108" t="s">
        <v>292</v>
      </c>
      <c r="C204" s="109" t="s">
        <v>152</v>
      </c>
      <c r="D204" s="110">
        <v>6.71</v>
      </c>
    </row>
    <row r="205" spans="1:4" ht="18.75" customHeight="1">
      <c r="A205" s="3">
        <v>153</v>
      </c>
      <c r="B205" s="108" t="s">
        <v>293</v>
      </c>
      <c r="C205" s="109" t="s">
        <v>152</v>
      </c>
      <c r="D205" s="110">
        <v>6.7</v>
      </c>
    </row>
    <row r="206" spans="1:4" ht="18.75" customHeight="1">
      <c r="A206" s="3">
        <v>169</v>
      </c>
      <c r="B206" s="108" t="s">
        <v>277</v>
      </c>
      <c r="C206" s="109" t="s">
        <v>152</v>
      </c>
      <c r="D206" s="110">
        <v>6.37</v>
      </c>
    </row>
    <row r="207" spans="1:4" ht="18.75" customHeight="1">
      <c r="A207" s="3">
        <v>174</v>
      </c>
      <c r="B207" s="108" t="s">
        <v>274</v>
      </c>
      <c r="C207" s="109" t="s">
        <v>152</v>
      </c>
      <c r="D207" s="110">
        <v>6.28</v>
      </c>
    </row>
    <row r="208" spans="1:4" ht="18.75" customHeight="1">
      <c r="A208" s="3">
        <v>189</v>
      </c>
      <c r="B208" s="108" t="s">
        <v>259</v>
      </c>
      <c r="C208" s="109" t="s">
        <v>152</v>
      </c>
      <c r="D208" s="110">
        <v>5.76</v>
      </c>
    </row>
    <row r="209" spans="1:4" ht="18.75" customHeight="1">
      <c r="A209" s="3">
        <v>240</v>
      </c>
      <c r="B209" s="108" t="s">
        <v>279</v>
      </c>
      <c r="C209" s="109" t="s">
        <v>152</v>
      </c>
      <c r="D209" s="110">
        <v>4.18</v>
      </c>
    </row>
    <row r="210" spans="1:4" ht="18.75" customHeight="1">
      <c r="A210" s="3">
        <v>2</v>
      </c>
      <c r="B210" s="101" t="s">
        <v>307</v>
      </c>
      <c r="C210" s="102" t="s">
        <v>17</v>
      </c>
      <c r="D210" s="103">
        <v>8.3000000000000007</v>
      </c>
    </row>
    <row r="211" spans="1:4" ht="18.75" customHeight="1">
      <c r="A211" s="3">
        <v>14</v>
      </c>
      <c r="B211" s="101" t="s">
        <v>312</v>
      </c>
      <c r="C211" s="102" t="s">
        <v>17</v>
      </c>
      <c r="D211" s="103">
        <v>8.09</v>
      </c>
    </row>
    <row r="212" spans="1:4" ht="18.75" customHeight="1">
      <c r="A212" s="3">
        <v>15</v>
      </c>
      <c r="B212" s="101" t="s">
        <v>309</v>
      </c>
      <c r="C212" s="102" t="s">
        <v>17</v>
      </c>
      <c r="D212" s="103">
        <v>8.06</v>
      </c>
    </row>
    <row r="213" spans="1:4" ht="18.75" customHeight="1">
      <c r="A213" s="3">
        <v>26</v>
      </c>
      <c r="B213" s="101" t="s">
        <v>311</v>
      </c>
      <c r="C213" s="102" t="s">
        <v>17</v>
      </c>
      <c r="D213" s="103">
        <v>7.95</v>
      </c>
    </row>
    <row r="214" spans="1:4" ht="18.75" customHeight="1">
      <c r="A214" s="3">
        <v>32</v>
      </c>
      <c r="B214" s="101" t="s">
        <v>300</v>
      </c>
      <c r="C214" s="102" t="s">
        <v>17</v>
      </c>
      <c r="D214" s="103">
        <v>7.87</v>
      </c>
    </row>
    <row r="215" spans="1:4" ht="18.75" customHeight="1">
      <c r="A215" s="3">
        <v>37</v>
      </c>
      <c r="B215" s="101" t="s">
        <v>305</v>
      </c>
      <c r="C215" s="102" t="s">
        <v>17</v>
      </c>
      <c r="D215" s="103">
        <v>7.84</v>
      </c>
    </row>
    <row r="216" spans="1:4" ht="18.75" customHeight="1">
      <c r="A216" s="3">
        <v>52</v>
      </c>
      <c r="B216" s="101" t="s">
        <v>320</v>
      </c>
      <c r="C216" s="102" t="s">
        <v>17</v>
      </c>
      <c r="D216" s="103">
        <v>7.7</v>
      </c>
    </row>
    <row r="217" spans="1:4" ht="18.75" customHeight="1">
      <c r="A217" s="3">
        <v>70</v>
      </c>
      <c r="B217" s="101" t="s">
        <v>315</v>
      </c>
      <c r="C217" s="102" t="s">
        <v>17</v>
      </c>
      <c r="D217" s="103">
        <v>7.52</v>
      </c>
    </row>
    <row r="218" spans="1:4" ht="18.75" customHeight="1">
      <c r="A218" s="3">
        <v>73</v>
      </c>
      <c r="B218" s="101" t="s">
        <v>306</v>
      </c>
      <c r="C218" s="102" t="s">
        <v>17</v>
      </c>
      <c r="D218" s="103">
        <v>7.5</v>
      </c>
    </row>
    <row r="219" spans="1:4" ht="18.75" customHeight="1">
      <c r="A219" s="3">
        <v>75</v>
      </c>
      <c r="B219" s="101" t="s">
        <v>295</v>
      </c>
      <c r="C219" s="102" t="s">
        <v>17</v>
      </c>
      <c r="D219" s="103">
        <v>7.48</v>
      </c>
    </row>
    <row r="220" spans="1:4" ht="18.75" customHeight="1">
      <c r="A220" s="3">
        <v>81</v>
      </c>
      <c r="B220" s="101" t="s">
        <v>297</v>
      </c>
      <c r="C220" s="102" t="s">
        <v>17</v>
      </c>
      <c r="D220" s="103">
        <v>7.42</v>
      </c>
    </row>
    <row r="221" spans="1:4" ht="18.75" customHeight="1">
      <c r="A221" s="3">
        <v>85</v>
      </c>
      <c r="B221" s="101" t="s">
        <v>299</v>
      </c>
      <c r="C221" s="102" t="s">
        <v>17</v>
      </c>
      <c r="D221" s="103">
        <v>7.39</v>
      </c>
    </row>
    <row r="222" spans="1:4" ht="18.75" customHeight="1">
      <c r="A222" s="3">
        <v>88</v>
      </c>
      <c r="B222" s="101" t="s">
        <v>316</v>
      </c>
      <c r="C222" s="102" t="s">
        <v>17</v>
      </c>
      <c r="D222" s="103">
        <v>7.36</v>
      </c>
    </row>
    <row r="223" spans="1:4" ht="18.75" customHeight="1">
      <c r="A223" s="3">
        <v>89</v>
      </c>
      <c r="B223" s="101" t="s">
        <v>303</v>
      </c>
      <c r="C223" s="102" t="s">
        <v>17</v>
      </c>
      <c r="D223" s="103">
        <v>7.35</v>
      </c>
    </row>
    <row r="224" spans="1:4" ht="18.75" customHeight="1">
      <c r="A224" s="3">
        <v>90</v>
      </c>
      <c r="B224" s="101" t="s">
        <v>319</v>
      </c>
      <c r="C224" s="102" t="s">
        <v>17</v>
      </c>
      <c r="D224" s="103">
        <v>7.35</v>
      </c>
    </row>
    <row r="225" spans="1:4" ht="18.75" customHeight="1">
      <c r="A225" s="3">
        <v>94</v>
      </c>
      <c r="B225" s="101" t="s">
        <v>296</v>
      </c>
      <c r="C225" s="102" t="s">
        <v>17</v>
      </c>
      <c r="D225" s="103">
        <v>7.34</v>
      </c>
    </row>
    <row r="226" spans="1:4" ht="18.75" customHeight="1">
      <c r="A226" s="3">
        <v>104</v>
      </c>
      <c r="B226" s="101" t="s">
        <v>310</v>
      </c>
      <c r="C226" s="102" t="s">
        <v>17</v>
      </c>
      <c r="D226" s="103">
        <v>7.29</v>
      </c>
    </row>
    <row r="227" spans="1:4" ht="18.75" customHeight="1">
      <c r="A227" s="3">
        <v>105</v>
      </c>
      <c r="B227" s="101" t="s">
        <v>317</v>
      </c>
      <c r="C227" s="102" t="s">
        <v>17</v>
      </c>
      <c r="D227" s="103">
        <v>7.29</v>
      </c>
    </row>
    <row r="228" spans="1:4" ht="18.75" customHeight="1">
      <c r="A228" s="3">
        <v>109</v>
      </c>
      <c r="B228" s="101" t="s">
        <v>304</v>
      </c>
      <c r="C228" s="102" t="s">
        <v>17</v>
      </c>
      <c r="D228" s="103">
        <v>7.24</v>
      </c>
    </row>
    <row r="229" spans="1:4" ht="18.75" customHeight="1">
      <c r="A229" s="3">
        <v>110</v>
      </c>
      <c r="B229" s="101" t="s">
        <v>314</v>
      </c>
      <c r="C229" s="102" t="s">
        <v>17</v>
      </c>
      <c r="D229" s="103">
        <v>7.24</v>
      </c>
    </row>
    <row r="230" spans="1:4" ht="18.75" customHeight="1">
      <c r="A230" s="3">
        <v>112</v>
      </c>
      <c r="B230" s="101" t="s">
        <v>308</v>
      </c>
      <c r="C230" s="102" t="s">
        <v>17</v>
      </c>
      <c r="D230" s="103">
        <v>7.23</v>
      </c>
    </row>
    <row r="231" spans="1:4" ht="18.75" customHeight="1">
      <c r="A231" s="3">
        <v>116</v>
      </c>
      <c r="B231" s="104" t="s">
        <v>322</v>
      </c>
      <c r="C231" s="102" t="s">
        <v>17</v>
      </c>
      <c r="D231" s="103">
        <v>7.22</v>
      </c>
    </row>
    <row r="232" spans="1:4" ht="18.75" customHeight="1">
      <c r="A232" s="3">
        <v>122</v>
      </c>
      <c r="B232" s="101" t="s">
        <v>302</v>
      </c>
      <c r="C232" s="102" t="s">
        <v>17</v>
      </c>
      <c r="D232" s="103">
        <v>7.12</v>
      </c>
    </row>
    <row r="233" spans="1:4" ht="18.75" customHeight="1">
      <c r="A233" s="3">
        <v>125</v>
      </c>
      <c r="B233" s="101" t="s">
        <v>301</v>
      </c>
      <c r="C233" s="102" t="s">
        <v>17</v>
      </c>
      <c r="D233" s="103">
        <v>7.07</v>
      </c>
    </row>
    <row r="234" spans="1:4" ht="18.75" customHeight="1">
      <c r="A234" s="3">
        <v>126</v>
      </c>
      <c r="B234" s="101" t="s">
        <v>313</v>
      </c>
      <c r="C234" s="102" t="s">
        <v>17</v>
      </c>
      <c r="D234" s="103">
        <v>7.06</v>
      </c>
    </row>
    <row r="235" spans="1:4" ht="18.75" customHeight="1">
      <c r="A235" s="3">
        <v>129</v>
      </c>
      <c r="B235" s="101" t="s">
        <v>298</v>
      </c>
      <c r="C235" s="102" t="s">
        <v>17</v>
      </c>
      <c r="D235" s="103">
        <v>7.04</v>
      </c>
    </row>
    <row r="236" spans="1:4" ht="18.75" customHeight="1">
      <c r="A236" s="3">
        <v>136</v>
      </c>
      <c r="B236" s="101" t="s">
        <v>318</v>
      </c>
      <c r="C236" s="102" t="s">
        <v>17</v>
      </c>
      <c r="D236" s="103">
        <v>6.99</v>
      </c>
    </row>
    <row r="237" spans="1:4" ht="18.75" customHeight="1">
      <c r="A237" s="3">
        <v>140</v>
      </c>
      <c r="B237" s="101" t="s">
        <v>321</v>
      </c>
      <c r="C237" s="102" t="s">
        <v>17</v>
      </c>
      <c r="D237" s="103">
        <v>6.95</v>
      </c>
    </row>
    <row r="238" spans="1:4" ht="18.75" customHeight="1">
      <c r="A238" s="3">
        <v>148</v>
      </c>
      <c r="B238" s="101" t="s">
        <v>294</v>
      </c>
      <c r="C238" s="102" t="s">
        <v>17</v>
      </c>
      <c r="D238" s="103">
        <v>6.78</v>
      </c>
    </row>
    <row r="239" spans="1:4" ht="18.75" customHeight="1">
      <c r="A239" s="3">
        <v>182</v>
      </c>
      <c r="B239" s="104" t="s">
        <v>384</v>
      </c>
      <c r="C239" s="102" t="s">
        <v>17</v>
      </c>
      <c r="D239" s="103">
        <v>5.96</v>
      </c>
    </row>
    <row r="240" spans="1:4" ht="18.75" customHeight="1">
      <c r="A240" s="3">
        <v>195</v>
      </c>
      <c r="B240" s="104" t="s">
        <v>386</v>
      </c>
      <c r="C240" s="102" t="s">
        <v>17</v>
      </c>
      <c r="D240" s="103">
        <v>5.45</v>
      </c>
    </row>
    <row r="241" spans="1:4" ht="18.75" customHeight="1">
      <c r="A241" s="3">
        <v>202</v>
      </c>
      <c r="B241" s="104" t="s">
        <v>383</v>
      </c>
      <c r="C241" s="102" t="s">
        <v>17</v>
      </c>
      <c r="D241" s="103">
        <v>5.19</v>
      </c>
    </row>
    <row r="242" spans="1:4" ht="18.75" customHeight="1">
      <c r="A242" s="3">
        <v>203</v>
      </c>
      <c r="B242" s="104" t="s">
        <v>388</v>
      </c>
      <c r="C242" s="102" t="s">
        <v>17</v>
      </c>
      <c r="D242" s="103">
        <v>5.18</v>
      </c>
    </row>
    <row r="243" spans="1:4" ht="18.75" customHeight="1">
      <c r="A243" s="3">
        <v>204</v>
      </c>
      <c r="B243" s="104" t="s">
        <v>391</v>
      </c>
      <c r="C243" s="102" t="s">
        <v>17</v>
      </c>
      <c r="D243" s="103">
        <v>5.18</v>
      </c>
    </row>
    <row r="244" spans="1:4" ht="18.75" customHeight="1">
      <c r="A244" s="3">
        <v>210</v>
      </c>
      <c r="B244" s="104" t="s">
        <v>385</v>
      </c>
      <c r="C244" s="102" t="s">
        <v>17</v>
      </c>
      <c r="D244" s="103">
        <v>5.0599999999999996</v>
      </c>
    </row>
    <row r="245" spans="1:4" ht="18.75" customHeight="1">
      <c r="A245" s="3">
        <v>216</v>
      </c>
      <c r="B245" s="104" t="s">
        <v>390</v>
      </c>
      <c r="C245" s="102" t="s">
        <v>17</v>
      </c>
      <c r="D245" s="103">
        <v>4.82</v>
      </c>
    </row>
    <row r="246" spans="1:4" ht="18.75" customHeight="1">
      <c r="A246" s="3">
        <v>218</v>
      </c>
      <c r="B246" s="104" t="s">
        <v>393</v>
      </c>
      <c r="C246" s="102" t="s">
        <v>17</v>
      </c>
      <c r="D246" s="103">
        <v>4.8</v>
      </c>
    </row>
    <row r="247" spans="1:4" ht="18.75" customHeight="1">
      <c r="A247" s="3">
        <v>221</v>
      </c>
      <c r="B247" s="101" t="s">
        <v>392</v>
      </c>
      <c r="C247" s="102" t="s">
        <v>17</v>
      </c>
      <c r="D247" s="103">
        <v>4.78</v>
      </c>
    </row>
    <row r="248" spans="1:4" ht="18.75" customHeight="1">
      <c r="A248" s="3">
        <v>224</v>
      </c>
      <c r="B248" s="101" t="s">
        <v>387</v>
      </c>
      <c r="C248" s="102" t="s">
        <v>17</v>
      </c>
      <c r="D248" s="103">
        <v>4.72</v>
      </c>
    </row>
    <row r="249" spans="1:4" ht="18.75" customHeight="1">
      <c r="A249" s="3">
        <v>230</v>
      </c>
      <c r="B249" s="104" t="s">
        <v>394</v>
      </c>
      <c r="C249" s="102" t="s">
        <v>17</v>
      </c>
      <c r="D249" s="103">
        <v>4.37</v>
      </c>
    </row>
    <row r="250" spans="1:4" ht="18.75" customHeight="1">
      <c r="A250" s="3">
        <v>233</v>
      </c>
      <c r="B250" s="104" t="s">
        <v>389</v>
      </c>
      <c r="C250" s="102" t="s">
        <v>17</v>
      </c>
      <c r="D250" s="103">
        <v>4.32</v>
      </c>
    </row>
  </sheetData>
  <autoFilter ref="A2:D2" xr:uid="{7A671277-1EAE-4877-885F-60F9FF9A9E29}">
    <sortState xmlns:xlrd2="http://schemas.microsoft.com/office/spreadsheetml/2017/richdata2" ref="A3:D250">
      <sortCondition ref="C2"/>
    </sortState>
  </autoFilter>
  <mergeCells count="1">
    <mergeCell ref="A1:D1"/>
  </mergeCells>
  <pageMargins left="0.57291666666666663" right="0.41666666666666669" top="0.48958333333333331" bottom="0.43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C46EB-7074-4190-BD89-DE4CD46C2DED}">
  <dimension ref="A1:H150"/>
  <sheetViews>
    <sheetView view="pageLayout" topLeftCell="A88" zoomScale="85" zoomScaleNormal="100" zoomScaleSheetLayoutView="115" zoomScalePageLayoutView="85" workbookViewId="0">
      <selection activeCell="J118" sqref="J118"/>
    </sheetView>
  </sheetViews>
  <sheetFormatPr defaultRowHeight="18.75"/>
  <cols>
    <col min="1" max="1" width="5.7109375" style="2" customWidth="1"/>
    <col min="2" max="2" width="34.5703125" style="2" customWidth="1"/>
    <col min="3" max="3" width="18.140625" style="2" customWidth="1"/>
    <col min="4" max="4" width="8.28515625" style="62" customWidth="1"/>
    <col min="5" max="5" width="6.42578125" style="2" customWidth="1"/>
    <col min="6" max="6" width="34.140625" style="2" customWidth="1"/>
    <col min="7" max="7" width="18.42578125" style="2" customWidth="1"/>
    <col min="8" max="16384" width="9.140625" style="2"/>
  </cols>
  <sheetData>
    <row r="1" spans="1:8" ht="44.25" customHeight="1">
      <c r="A1" s="299" t="s">
        <v>398</v>
      </c>
      <c r="B1" s="299"/>
      <c r="C1" s="299"/>
      <c r="D1" s="299"/>
      <c r="E1" s="299"/>
      <c r="F1" s="299"/>
      <c r="G1" s="299"/>
      <c r="H1" s="299"/>
    </row>
    <row r="2" spans="1:8">
      <c r="A2" s="39" t="s">
        <v>0</v>
      </c>
      <c r="B2" s="39" t="s">
        <v>1</v>
      </c>
      <c r="C2" s="39" t="s">
        <v>220</v>
      </c>
      <c r="D2" s="61" t="s">
        <v>219</v>
      </c>
      <c r="E2" s="39" t="s">
        <v>0</v>
      </c>
      <c r="F2" s="39" t="s">
        <v>1</v>
      </c>
      <c r="G2" s="39" t="s">
        <v>220</v>
      </c>
      <c r="H2" s="61" t="s">
        <v>219</v>
      </c>
    </row>
    <row r="3" spans="1:8" ht="18.75" customHeight="1">
      <c r="A3" s="3">
        <v>1</v>
      </c>
      <c r="B3" s="120" t="s">
        <v>221</v>
      </c>
      <c r="C3" s="121" t="s">
        <v>160</v>
      </c>
      <c r="D3" s="122">
        <v>8.3130000000000006</v>
      </c>
      <c r="E3" s="3">
        <v>26</v>
      </c>
      <c r="F3" s="126" t="s">
        <v>311</v>
      </c>
      <c r="G3" s="121" t="s">
        <v>17</v>
      </c>
      <c r="H3" s="127">
        <v>7.95</v>
      </c>
    </row>
    <row r="4" spans="1:8" ht="18.75" customHeight="1">
      <c r="A4" s="3">
        <v>2</v>
      </c>
      <c r="B4" s="126" t="s">
        <v>307</v>
      </c>
      <c r="C4" s="121" t="s">
        <v>17</v>
      </c>
      <c r="D4" s="127">
        <v>8.3000000000000007</v>
      </c>
      <c r="E4" s="3">
        <v>27</v>
      </c>
      <c r="F4" s="123" t="s">
        <v>234</v>
      </c>
      <c r="G4" s="121" t="s">
        <v>160</v>
      </c>
      <c r="H4" s="122">
        <v>7.9320000000000004</v>
      </c>
    </row>
    <row r="5" spans="1:8" ht="18.75" customHeight="1">
      <c r="A5" s="3">
        <v>3</v>
      </c>
      <c r="B5" s="117" t="s">
        <v>89</v>
      </c>
      <c r="C5" s="117" t="s">
        <v>16</v>
      </c>
      <c r="D5" s="118">
        <v>8.23</v>
      </c>
      <c r="E5" s="3">
        <v>28</v>
      </c>
      <c r="F5" s="123" t="s">
        <v>229</v>
      </c>
      <c r="G5" s="121" t="s">
        <v>160</v>
      </c>
      <c r="H5" s="122">
        <v>7.9119999999999999</v>
      </c>
    </row>
    <row r="6" spans="1:8" ht="18.75" customHeight="1">
      <c r="A6" s="3">
        <v>4</v>
      </c>
      <c r="B6" s="123" t="s">
        <v>225</v>
      </c>
      <c r="C6" s="121" t="s">
        <v>160</v>
      </c>
      <c r="D6" s="122">
        <v>8.2080000000000002</v>
      </c>
      <c r="E6" s="3">
        <v>29</v>
      </c>
      <c r="F6" s="117" t="s">
        <v>90</v>
      </c>
      <c r="G6" s="117" t="s">
        <v>16</v>
      </c>
      <c r="H6" s="118">
        <v>7.91</v>
      </c>
    </row>
    <row r="7" spans="1:8" ht="18.75" customHeight="1">
      <c r="A7" s="3">
        <v>5</v>
      </c>
      <c r="B7" s="123" t="s">
        <v>223</v>
      </c>
      <c r="C7" s="121" t="s">
        <v>160</v>
      </c>
      <c r="D7" s="122">
        <v>8.2059999999999995</v>
      </c>
      <c r="E7" s="3">
        <v>30</v>
      </c>
      <c r="F7" s="120" t="s">
        <v>227</v>
      </c>
      <c r="G7" s="121" t="s">
        <v>160</v>
      </c>
      <c r="H7" s="122">
        <v>7.883</v>
      </c>
    </row>
    <row r="8" spans="1:8" ht="18.75" customHeight="1">
      <c r="A8" s="3">
        <v>6</v>
      </c>
      <c r="B8" s="120" t="s">
        <v>27</v>
      </c>
      <c r="C8" s="121" t="s">
        <v>18</v>
      </c>
      <c r="D8" s="122">
        <v>8.2010000000000005</v>
      </c>
      <c r="E8" s="3">
        <v>31</v>
      </c>
      <c r="F8" s="124" t="s">
        <v>286</v>
      </c>
      <c r="G8" s="121" t="s">
        <v>152</v>
      </c>
      <c r="H8" s="125">
        <v>7.88</v>
      </c>
    </row>
    <row r="9" spans="1:8" ht="18.75" customHeight="1">
      <c r="A9" s="3">
        <v>7</v>
      </c>
      <c r="B9" s="120" t="s">
        <v>30</v>
      </c>
      <c r="C9" s="121" t="s">
        <v>18</v>
      </c>
      <c r="D9" s="122">
        <v>8.1910000000000007</v>
      </c>
      <c r="E9" s="3">
        <v>32</v>
      </c>
      <c r="F9" s="126" t="s">
        <v>300</v>
      </c>
      <c r="G9" s="121" t="s">
        <v>17</v>
      </c>
      <c r="H9" s="127">
        <v>7.87</v>
      </c>
    </row>
    <row r="10" spans="1:8" ht="18.75" customHeight="1">
      <c r="A10" s="3">
        <v>8</v>
      </c>
      <c r="B10" s="124" t="s">
        <v>283</v>
      </c>
      <c r="C10" s="121" t="s">
        <v>152</v>
      </c>
      <c r="D10" s="125">
        <v>8.14</v>
      </c>
      <c r="E10" s="3">
        <v>33</v>
      </c>
      <c r="F10" s="120" t="s">
        <v>22</v>
      </c>
      <c r="G10" s="121" t="s">
        <v>18</v>
      </c>
      <c r="H10" s="122">
        <v>7.8659999999999997</v>
      </c>
    </row>
    <row r="11" spans="1:8" ht="18.75" customHeight="1">
      <c r="A11" s="3">
        <v>9</v>
      </c>
      <c r="B11" s="120" t="s">
        <v>19</v>
      </c>
      <c r="C11" s="121" t="s">
        <v>18</v>
      </c>
      <c r="D11" s="122">
        <v>8.1219999999999999</v>
      </c>
      <c r="E11" s="3">
        <v>34</v>
      </c>
      <c r="F11" s="117" t="s">
        <v>98</v>
      </c>
      <c r="G11" s="117" t="s">
        <v>16</v>
      </c>
      <c r="H11" s="118">
        <v>7.86</v>
      </c>
    </row>
    <row r="12" spans="1:8" ht="18.75" customHeight="1">
      <c r="A12" s="3">
        <v>10</v>
      </c>
      <c r="B12" s="120" t="s">
        <v>31</v>
      </c>
      <c r="C12" s="121" t="s">
        <v>18</v>
      </c>
      <c r="D12" s="122">
        <v>8.1180000000000003</v>
      </c>
      <c r="E12" s="3">
        <v>35</v>
      </c>
      <c r="F12" s="120" t="s">
        <v>37</v>
      </c>
      <c r="G12" s="121" t="s">
        <v>18</v>
      </c>
      <c r="H12" s="122">
        <v>7.8559999999999999</v>
      </c>
    </row>
    <row r="13" spans="1:8" ht="18.75" customHeight="1">
      <c r="A13" s="3">
        <v>11</v>
      </c>
      <c r="B13" s="123" t="s">
        <v>9</v>
      </c>
      <c r="C13" s="121" t="s">
        <v>160</v>
      </c>
      <c r="D13" s="122">
        <v>8.11</v>
      </c>
      <c r="E13" s="3">
        <v>36</v>
      </c>
      <c r="F13" s="123" t="s">
        <v>236</v>
      </c>
      <c r="G13" s="121" t="s">
        <v>160</v>
      </c>
      <c r="H13" s="122">
        <v>7.8550000000000004</v>
      </c>
    </row>
    <row r="14" spans="1:8" ht="18.75" customHeight="1">
      <c r="A14" s="3">
        <v>12</v>
      </c>
      <c r="B14" s="123" t="s">
        <v>8</v>
      </c>
      <c r="C14" s="121" t="s">
        <v>160</v>
      </c>
      <c r="D14" s="122">
        <v>8.1050000000000004</v>
      </c>
      <c r="E14" s="3">
        <v>37</v>
      </c>
      <c r="F14" s="126" t="s">
        <v>305</v>
      </c>
      <c r="G14" s="121" t="s">
        <v>17</v>
      </c>
      <c r="H14" s="127">
        <v>7.84</v>
      </c>
    </row>
    <row r="15" spans="1:8" ht="18.75" customHeight="1">
      <c r="A15" s="3">
        <v>13</v>
      </c>
      <c r="B15" s="124" t="s">
        <v>280</v>
      </c>
      <c r="C15" s="121" t="s">
        <v>152</v>
      </c>
      <c r="D15" s="125">
        <v>8.1</v>
      </c>
      <c r="E15" s="3">
        <v>38</v>
      </c>
      <c r="F15" s="123" t="s">
        <v>230</v>
      </c>
      <c r="G15" s="121" t="s">
        <v>160</v>
      </c>
      <c r="H15" s="122">
        <v>7.83</v>
      </c>
    </row>
    <row r="16" spans="1:8" ht="18.75" customHeight="1">
      <c r="A16" s="3">
        <v>14</v>
      </c>
      <c r="B16" s="126" t="s">
        <v>312</v>
      </c>
      <c r="C16" s="121" t="s">
        <v>17</v>
      </c>
      <c r="D16" s="127">
        <v>8.09</v>
      </c>
      <c r="E16" s="3">
        <v>39</v>
      </c>
      <c r="F16" s="124" t="s">
        <v>230</v>
      </c>
      <c r="G16" s="121" t="s">
        <v>152</v>
      </c>
      <c r="H16" s="125">
        <v>7.83</v>
      </c>
    </row>
    <row r="17" spans="1:8" ht="18.75" customHeight="1">
      <c r="A17" s="3">
        <v>15</v>
      </c>
      <c r="B17" s="126" t="s">
        <v>309</v>
      </c>
      <c r="C17" s="121" t="s">
        <v>17</v>
      </c>
      <c r="D17" s="127">
        <v>8.06</v>
      </c>
      <c r="E17" s="3">
        <v>40</v>
      </c>
      <c r="F17" s="117" t="s">
        <v>93</v>
      </c>
      <c r="G17" s="117" t="s">
        <v>16</v>
      </c>
      <c r="H17" s="118">
        <v>7.82</v>
      </c>
    </row>
    <row r="18" spans="1:8" ht="18.75" customHeight="1">
      <c r="A18" s="3">
        <v>16</v>
      </c>
      <c r="B18" s="123" t="s">
        <v>226</v>
      </c>
      <c r="C18" s="121" t="s">
        <v>160</v>
      </c>
      <c r="D18" s="122">
        <v>8.0579999999999998</v>
      </c>
      <c r="E18" s="3">
        <v>41</v>
      </c>
      <c r="F18" s="120" t="s">
        <v>64</v>
      </c>
      <c r="G18" s="121" t="s">
        <v>18</v>
      </c>
      <c r="H18" s="122">
        <v>7.7930000000000001</v>
      </c>
    </row>
    <row r="19" spans="1:8" ht="18.75" customHeight="1">
      <c r="A19" s="3">
        <v>17</v>
      </c>
      <c r="B19" s="120" t="s">
        <v>41</v>
      </c>
      <c r="C19" s="121" t="s">
        <v>18</v>
      </c>
      <c r="D19" s="122">
        <v>8.0410000000000004</v>
      </c>
      <c r="E19" s="3">
        <v>42</v>
      </c>
      <c r="F19" s="120" t="s">
        <v>245</v>
      </c>
      <c r="G19" s="121" t="s">
        <v>160</v>
      </c>
      <c r="H19" s="122">
        <v>7.774</v>
      </c>
    </row>
    <row r="20" spans="1:8" ht="18.75" customHeight="1">
      <c r="A20" s="3">
        <v>18</v>
      </c>
      <c r="B20" s="117" t="s">
        <v>91</v>
      </c>
      <c r="C20" s="117" t="s">
        <v>16</v>
      </c>
      <c r="D20" s="118">
        <v>8.0399999999999991</v>
      </c>
      <c r="E20" s="3">
        <v>43</v>
      </c>
      <c r="F20" s="123" t="s">
        <v>239</v>
      </c>
      <c r="G20" s="121" t="s">
        <v>160</v>
      </c>
      <c r="H20" s="122">
        <v>7.7729999999999997</v>
      </c>
    </row>
    <row r="21" spans="1:8" ht="18.75" customHeight="1">
      <c r="A21" s="3">
        <v>19</v>
      </c>
      <c r="B21" s="123" t="s">
        <v>231</v>
      </c>
      <c r="C21" s="121" t="s">
        <v>160</v>
      </c>
      <c r="D21" s="122">
        <v>8.0389999999999997</v>
      </c>
      <c r="E21" s="3">
        <v>44</v>
      </c>
      <c r="F21" s="120" t="s">
        <v>34</v>
      </c>
      <c r="G21" s="121" t="s">
        <v>18</v>
      </c>
      <c r="H21" s="122">
        <v>7.7649999999999997</v>
      </c>
    </row>
    <row r="22" spans="1:8" ht="18.75" customHeight="1">
      <c r="A22" s="3">
        <v>20</v>
      </c>
      <c r="B22" s="123" t="s">
        <v>237</v>
      </c>
      <c r="C22" s="121" t="s">
        <v>160</v>
      </c>
      <c r="D22" s="122">
        <v>8.0039999999999996</v>
      </c>
      <c r="E22" s="3">
        <v>45</v>
      </c>
      <c r="F22" s="123" t="s">
        <v>241</v>
      </c>
      <c r="G22" s="121" t="s">
        <v>160</v>
      </c>
      <c r="H22" s="122">
        <v>7.7610000000000001</v>
      </c>
    </row>
    <row r="23" spans="1:8" ht="18.75" customHeight="1">
      <c r="A23" s="3">
        <v>21</v>
      </c>
      <c r="B23" s="123" t="s">
        <v>228</v>
      </c>
      <c r="C23" s="121" t="s">
        <v>160</v>
      </c>
      <c r="D23" s="122">
        <v>8.0020000000000007</v>
      </c>
      <c r="E23" s="3">
        <v>46</v>
      </c>
      <c r="F23" s="120" t="s">
        <v>45</v>
      </c>
      <c r="G23" s="121" t="s">
        <v>18</v>
      </c>
      <c r="H23" s="122">
        <v>7.7539999999999996</v>
      </c>
    </row>
    <row r="24" spans="1:8" ht="18.75" customHeight="1">
      <c r="A24" s="3">
        <v>22</v>
      </c>
      <c r="B24" s="120" t="s">
        <v>38</v>
      </c>
      <c r="C24" s="121" t="s">
        <v>18</v>
      </c>
      <c r="D24" s="122">
        <v>7.9909999999999997</v>
      </c>
      <c r="E24" s="3">
        <v>47</v>
      </c>
      <c r="F24" s="123" t="s">
        <v>244</v>
      </c>
      <c r="G24" s="121" t="s">
        <v>160</v>
      </c>
      <c r="H24" s="122">
        <v>7.7489999999999997</v>
      </c>
    </row>
    <row r="25" spans="1:8" ht="18.75" customHeight="1">
      <c r="A25" s="3">
        <v>23</v>
      </c>
      <c r="B25" s="123" t="s">
        <v>224</v>
      </c>
      <c r="C25" s="121" t="s">
        <v>160</v>
      </c>
      <c r="D25" s="122">
        <v>7.9850000000000003</v>
      </c>
      <c r="E25" s="3">
        <v>48</v>
      </c>
      <c r="F25" s="123" t="s">
        <v>232</v>
      </c>
      <c r="G25" s="121" t="s">
        <v>160</v>
      </c>
      <c r="H25" s="122">
        <v>7.7320000000000002</v>
      </c>
    </row>
    <row r="26" spans="1:8" ht="18.75" customHeight="1">
      <c r="A26" s="3">
        <v>24</v>
      </c>
      <c r="B26" s="120" t="s">
        <v>70</v>
      </c>
      <c r="C26" s="121" t="s">
        <v>18</v>
      </c>
      <c r="D26" s="122">
        <v>7.9729999999999999</v>
      </c>
      <c r="E26" s="3">
        <v>49</v>
      </c>
      <c r="F26" s="120" t="s">
        <v>40</v>
      </c>
      <c r="G26" s="121" t="s">
        <v>18</v>
      </c>
      <c r="H26" s="122">
        <v>7.7240000000000002</v>
      </c>
    </row>
    <row r="27" spans="1:8" ht="18.75" customHeight="1">
      <c r="A27" s="3">
        <v>25</v>
      </c>
      <c r="B27" s="123" t="s">
        <v>222</v>
      </c>
      <c r="C27" s="121" t="s">
        <v>160</v>
      </c>
      <c r="D27" s="122">
        <v>7.9580000000000002</v>
      </c>
      <c r="E27" s="3">
        <v>50</v>
      </c>
      <c r="F27" s="123" t="s">
        <v>240</v>
      </c>
      <c r="G27" s="121" t="s">
        <v>160</v>
      </c>
      <c r="H27" s="122">
        <v>7.7210000000000001</v>
      </c>
    </row>
    <row r="28" spans="1:8" ht="18.75" customHeight="1">
      <c r="A28" s="3">
        <v>51</v>
      </c>
      <c r="B28" s="123" t="s">
        <v>247</v>
      </c>
      <c r="C28" s="121" t="s">
        <v>160</v>
      </c>
      <c r="D28" s="122">
        <v>7.7060000000000004</v>
      </c>
      <c r="E28" s="3">
        <v>76</v>
      </c>
      <c r="F28" s="117" t="s">
        <v>103</v>
      </c>
      <c r="G28" s="117" t="s">
        <v>16</v>
      </c>
      <c r="H28" s="118">
        <v>7.48</v>
      </c>
    </row>
    <row r="29" spans="1:8" ht="18.75" customHeight="1">
      <c r="A29" s="3">
        <v>52</v>
      </c>
      <c r="B29" s="126" t="s">
        <v>320</v>
      </c>
      <c r="C29" s="121" t="s">
        <v>17</v>
      </c>
      <c r="D29" s="127">
        <v>7.7</v>
      </c>
      <c r="E29" s="3">
        <v>77</v>
      </c>
      <c r="F29" s="123" t="s">
        <v>249</v>
      </c>
      <c r="G29" s="121" t="s">
        <v>160</v>
      </c>
      <c r="H29" s="122">
        <v>7.468</v>
      </c>
    </row>
    <row r="30" spans="1:8" ht="18.75" customHeight="1">
      <c r="A30" s="3">
        <v>53</v>
      </c>
      <c r="B30" s="123" t="s">
        <v>248</v>
      </c>
      <c r="C30" s="121" t="s">
        <v>160</v>
      </c>
      <c r="D30" s="122">
        <v>7.6950000000000003</v>
      </c>
      <c r="E30" s="3">
        <v>78</v>
      </c>
      <c r="F30" s="120" t="s">
        <v>52</v>
      </c>
      <c r="G30" s="121" t="s">
        <v>18</v>
      </c>
      <c r="H30" s="122">
        <v>7.46</v>
      </c>
    </row>
    <row r="31" spans="1:8" ht="18.75" customHeight="1">
      <c r="A31" s="3">
        <v>54</v>
      </c>
      <c r="B31" s="124" t="s">
        <v>281</v>
      </c>
      <c r="C31" s="121" t="s">
        <v>152</v>
      </c>
      <c r="D31" s="125">
        <v>7.69</v>
      </c>
      <c r="E31" s="3">
        <v>79</v>
      </c>
      <c r="F31" s="123" t="s">
        <v>235</v>
      </c>
      <c r="G31" s="121" t="s">
        <v>160</v>
      </c>
      <c r="H31" s="122">
        <v>7.444</v>
      </c>
    </row>
    <row r="32" spans="1:8" ht="18.75" customHeight="1">
      <c r="A32" s="3">
        <v>55</v>
      </c>
      <c r="B32" s="117" t="s">
        <v>94</v>
      </c>
      <c r="C32" s="117" t="s">
        <v>16</v>
      </c>
      <c r="D32" s="118">
        <v>7.68</v>
      </c>
      <c r="E32" s="3">
        <v>80</v>
      </c>
      <c r="F32" s="124" t="s">
        <v>290</v>
      </c>
      <c r="G32" s="121" t="s">
        <v>152</v>
      </c>
      <c r="H32" s="125">
        <v>7.44</v>
      </c>
    </row>
    <row r="33" spans="1:8" ht="18.75" customHeight="1">
      <c r="A33" s="3">
        <v>56</v>
      </c>
      <c r="B33" s="120" t="s">
        <v>54</v>
      </c>
      <c r="C33" s="121" t="s">
        <v>18</v>
      </c>
      <c r="D33" s="122">
        <v>7.6769999999999996</v>
      </c>
      <c r="E33" s="3">
        <v>81</v>
      </c>
      <c r="F33" s="126" t="s">
        <v>297</v>
      </c>
      <c r="G33" s="121" t="s">
        <v>17</v>
      </c>
      <c r="H33" s="127">
        <v>7.42</v>
      </c>
    </row>
    <row r="34" spans="1:8" ht="18.75" customHeight="1">
      <c r="A34" s="3">
        <v>57</v>
      </c>
      <c r="B34" s="120" t="s">
        <v>61</v>
      </c>
      <c r="C34" s="121" t="s">
        <v>18</v>
      </c>
      <c r="D34" s="122">
        <v>7.6710000000000003</v>
      </c>
      <c r="E34" s="3">
        <v>82</v>
      </c>
      <c r="F34" s="123" t="s">
        <v>251</v>
      </c>
      <c r="G34" s="121" t="s">
        <v>160</v>
      </c>
      <c r="H34" s="122">
        <v>7.4169999999999998</v>
      </c>
    </row>
    <row r="35" spans="1:8" ht="18.75" customHeight="1">
      <c r="A35" s="3">
        <v>58</v>
      </c>
      <c r="B35" s="117" t="s">
        <v>92</v>
      </c>
      <c r="C35" s="117" t="s">
        <v>16</v>
      </c>
      <c r="D35" s="118">
        <v>7.67</v>
      </c>
      <c r="E35" s="3">
        <v>83</v>
      </c>
      <c r="F35" s="117" t="s">
        <v>95</v>
      </c>
      <c r="G35" s="117" t="s">
        <v>16</v>
      </c>
      <c r="H35" s="118">
        <v>7.4</v>
      </c>
    </row>
    <row r="36" spans="1:8" ht="18.75" customHeight="1">
      <c r="A36" s="3">
        <v>59</v>
      </c>
      <c r="B36" s="117" t="s">
        <v>381</v>
      </c>
      <c r="C36" s="117" t="s">
        <v>16</v>
      </c>
      <c r="D36" s="118">
        <v>7.66</v>
      </c>
      <c r="E36" s="3">
        <v>84</v>
      </c>
      <c r="F36" s="123" t="s">
        <v>250</v>
      </c>
      <c r="G36" s="121" t="s">
        <v>160</v>
      </c>
      <c r="H36" s="122">
        <v>7.3970000000000002</v>
      </c>
    </row>
    <row r="37" spans="1:8" ht="18.75" customHeight="1">
      <c r="A37" s="3">
        <v>60</v>
      </c>
      <c r="B37" s="120" t="s">
        <v>23</v>
      </c>
      <c r="C37" s="121" t="s">
        <v>18</v>
      </c>
      <c r="D37" s="122">
        <v>7.65</v>
      </c>
      <c r="E37" s="3">
        <v>85</v>
      </c>
      <c r="F37" s="126" t="s">
        <v>299</v>
      </c>
      <c r="G37" s="121" t="s">
        <v>17</v>
      </c>
      <c r="H37" s="127">
        <v>7.39</v>
      </c>
    </row>
    <row r="38" spans="1:8" ht="18.75" customHeight="1">
      <c r="A38" s="3">
        <v>61</v>
      </c>
      <c r="B38" s="124" t="s">
        <v>289</v>
      </c>
      <c r="C38" s="121" t="s">
        <v>152</v>
      </c>
      <c r="D38" s="125">
        <v>7.64</v>
      </c>
      <c r="E38" s="3">
        <v>86</v>
      </c>
      <c r="F38" s="117" t="s">
        <v>99</v>
      </c>
      <c r="G38" s="117" t="s">
        <v>16</v>
      </c>
      <c r="H38" s="118">
        <v>7.38</v>
      </c>
    </row>
    <row r="39" spans="1:8" ht="18.75" customHeight="1">
      <c r="A39" s="3">
        <v>62</v>
      </c>
      <c r="B39" s="117" t="s">
        <v>29</v>
      </c>
      <c r="C39" s="117" t="s">
        <v>16</v>
      </c>
      <c r="D39" s="118">
        <v>7.64</v>
      </c>
      <c r="E39" s="3">
        <v>87</v>
      </c>
      <c r="F39" s="120" t="s">
        <v>71</v>
      </c>
      <c r="G39" s="121" t="s">
        <v>18</v>
      </c>
      <c r="H39" s="122">
        <v>7.3730000000000002</v>
      </c>
    </row>
    <row r="40" spans="1:8" ht="18.75" customHeight="1">
      <c r="A40" s="3">
        <v>63</v>
      </c>
      <c r="B40" s="120" t="s">
        <v>48</v>
      </c>
      <c r="C40" s="121" t="s">
        <v>18</v>
      </c>
      <c r="D40" s="122">
        <v>7.6120000000000001</v>
      </c>
      <c r="E40" s="3">
        <v>88</v>
      </c>
      <c r="F40" s="126" t="s">
        <v>316</v>
      </c>
      <c r="G40" s="121" t="s">
        <v>17</v>
      </c>
      <c r="H40" s="127">
        <v>7.36</v>
      </c>
    </row>
    <row r="41" spans="1:8" ht="18.75" customHeight="1">
      <c r="A41" s="3">
        <v>64</v>
      </c>
      <c r="B41" s="120" t="s">
        <v>60</v>
      </c>
      <c r="C41" s="121" t="s">
        <v>18</v>
      </c>
      <c r="D41" s="122">
        <v>7.601</v>
      </c>
      <c r="E41" s="3">
        <v>89</v>
      </c>
      <c r="F41" s="126" t="s">
        <v>303</v>
      </c>
      <c r="G41" s="121" t="s">
        <v>17</v>
      </c>
      <c r="H41" s="127">
        <v>7.35</v>
      </c>
    </row>
    <row r="42" spans="1:8" ht="18.75" customHeight="1">
      <c r="A42" s="3">
        <v>65</v>
      </c>
      <c r="B42" s="123" t="s">
        <v>242</v>
      </c>
      <c r="C42" s="121" t="s">
        <v>160</v>
      </c>
      <c r="D42" s="122">
        <v>7.5919999999999996</v>
      </c>
      <c r="E42" s="3">
        <v>90</v>
      </c>
      <c r="F42" s="126" t="s">
        <v>319</v>
      </c>
      <c r="G42" s="121" t="s">
        <v>17</v>
      </c>
      <c r="H42" s="127">
        <v>7.35</v>
      </c>
    </row>
    <row r="43" spans="1:8" ht="18.75" customHeight="1">
      <c r="A43" s="3">
        <v>66</v>
      </c>
      <c r="B43" s="120" t="s">
        <v>68</v>
      </c>
      <c r="C43" s="121" t="s">
        <v>18</v>
      </c>
      <c r="D43" s="122">
        <v>7.577</v>
      </c>
      <c r="E43" s="3">
        <v>91</v>
      </c>
      <c r="F43" s="124" t="s">
        <v>287</v>
      </c>
      <c r="G43" s="121" t="s">
        <v>152</v>
      </c>
      <c r="H43" s="125">
        <v>7.35</v>
      </c>
    </row>
    <row r="44" spans="1:8" ht="18.75" customHeight="1">
      <c r="A44" s="3">
        <v>67</v>
      </c>
      <c r="B44" s="124" t="s">
        <v>291</v>
      </c>
      <c r="C44" s="121" t="s">
        <v>152</v>
      </c>
      <c r="D44" s="125">
        <v>7.56</v>
      </c>
      <c r="E44" s="3">
        <v>92</v>
      </c>
      <c r="F44" s="120" t="s">
        <v>32</v>
      </c>
      <c r="G44" s="121" t="s">
        <v>18</v>
      </c>
      <c r="H44" s="122">
        <v>7.3470000000000004</v>
      </c>
    </row>
    <row r="45" spans="1:8" ht="18.75" customHeight="1">
      <c r="A45" s="3">
        <v>68</v>
      </c>
      <c r="B45" s="123" t="s">
        <v>238</v>
      </c>
      <c r="C45" s="121" t="s">
        <v>160</v>
      </c>
      <c r="D45" s="122">
        <v>7.5529999999999999</v>
      </c>
      <c r="E45" s="3">
        <v>93</v>
      </c>
      <c r="F45" s="120" t="s">
        <v>28</v>
      </c>
      <c r="G45" s="121" t="s">
        <v>18</v>
      </c>
      <c r="H45" s="122">
        <v>7.3440000000000003</v>
      </c>
    </row>
    <row r="46" spans="1:8" ht="18.75" customHeight="1">
      <c r="A46" s="3">
        <v>69</v>
      </c>
      <c r="B46" s="123" t="s">
        <v>243</v>
      </c>
      <c r="C46" s="121" t="s">
        <v>160</v>
      </c>
      <c r="D46" s="122">
        <v>7.548</v>
      </c>
      <c r="E46" s="3">
        <v>94</v>
      </c>
      <c r="F46" s="126" t="s">
        <v>296</v>
      </c>
      <c r="G46" s="121" t="s">
        <v>17</v>
      </c>
      <c r="H46" s="127">
        <v>7.34</v>
      </c>
    </row>
    <row r="47" spans="1:8" ht="18.75" customHeight="1">
      <c r="A47" s="3">
        <v>70</v>
      </c>
      <c r="B47" s="126" t="s">
        <v>315</v>
      </c>
      <c r="C47" s="121" t="s">
        <v>17</v>
      </c>
      <c r="D47" s="127">
        <v>7.52</v>
      </c>
      <c r="E47" s="3">
        <v>95</v>
      </c>
      <c r="F47" s="123" t="s">
        <v>10</v>
      </c>
      <c r="G47" s="121" t="s">
        <v>160</v>
      </c>
      <c r="H47" s="122">
        <v>7.3390000000000004</v>
      </c>
    </row>
    <row r="48" spans="1:8" ht="18.75" customHeight="1">
      <c r="A48" s="3">
        <v>71</v>
      </c>
      <c r="B48" s="117" t="s">
        <v>101</v>
      </c>
      <c r="C48" s="117" t="s">
        <v>16</v>
      </c>
      <c r="D48" s="118">
        <v>7.52</v>
      </c>
      <c r="E48" s="3">
        <v>96</v>
      </c>
      <c r="F48" s="124" t="s">
        <v>282</v>
      </c>
      <c r="G48" s="121" t="s">
        <v>152</v>
      </c>
      <c r="H48" s="125">
        <v>7.33</v>
      </c>
    </row>
    <row r="49" spans="1:8" ht="18.75" customHeight="1">
      <c r="A49" s="3">
        <v>72</v>
      </c>
      <c r="B49" s="123" t="s">
        <v>254</v>
      </c>
      <c r="C49" s="121" t="s">
        <v>160</v>
      </c>
      <c r="D49" s="122">
        <v>7.5069999999999997</v>
      </c>
      <c r="E49" s="3">
        <v>97</v>
      </c>
      <c r="F49" s="117" t="s">
        <v>100</v>
      </c>
      <c r="G49" s="117" t="s">
        <v>16</v>
      </c>
      <c r="H49" s="118">
        <v>7.33</v>
      </c>
    </row>
    <row r="50" spans="1:8" ht="18.75" customHeight="1">
      <c r="A50" s="3">
        <v>73</v>
      </c>
      <c r="B50" s="126" t="s">
        <v>306</v>
      </c>
      <c r="C50" s="121" t="s">
        <v>17</v>
      </c>
      <c r="D50" s="127">
        <v>7.5</v>
      </c>
      <c r="E50" s="3">
        <v>98</v>
      </c>
      <c r="F50" s="123" t="s">
        <v>12</v>
      </c>
      <c r="G50" s="121" t="s">
        <v>160</v>
      </c>
      <c r="H50" s="122">
        <v>7.3209999999999997</v>
      </c>
    </row>
    <row r="51" spans="1:8" ht="18.75" customHeight="1">
      <c r="A51" s="3">
        <v>74</v>
      </c>
      <c r="B51" s="124" t="s">
        <v>276</v>
      </c>
      <c r="C51" s="121" t="s">
        <v>152</v>
      </c>
      <c r="D51" s="125">
        <v>7.5</v>
      </c>
      <c r="E51" s="3">
        <v>99</v>
      </c>
      <c r="F51" s="117" t="s">
        <v>20</v>
      </c>
      <c r="G51" s="117" t="s">
        <v>16</v>
      </c>
      <c r="H51" s="118">
        <v>7.31</v>
      </c>
    </row>
    <row r="52" spans="1:8" ht="18.75" customHeight="1">
      <c r="A52" s="3">
        <v>75</v>
      </c>
      <c r="B52" s="126" t="s">
        <v>295</v>
      </c>
      <c r="C52" s="121" t="s">
        <v>17</v>
      </c>
      <c r="D52" s="127">
        <v>7.48</v>
      </c>
      <c r="E52" s="3">
        <v>100</v>
      </c>
      <c r="F52" s="120" t="s">
        <v>233</v>
      </c>
      <c r="G52" s="121" t="s">
        <v>160</v>
      </c>
      <c r="H52" s="122">
        <v>7.3040000000000003</v>
      </c>
    </row>
    <row r="53" spans="1:8" ht="18.75" customHeight="1">
      <c r="A53" s="3">
        <v>101</v>
      </c>
      <c r="B53" s="120" t="s">
        <v>55</v>
      </c>
      <c r="C53" s="121" t="s">
        <v>18</v>
      </c>
      <c r="D53" s="122">
        <v>7.3029999999999999</v>
      </c>
      <c r="E53" s="3">
        <v>126</v>
      </c>
      <c r="F53" s="126" t="s">
        <v>313</v>
      </c>
      <c r="G53" s="121" t="s">
        <v>17</v>
      </c>
      <c r="H53" s="127">
        <v>7.06</v>
      </c>
    </row>
    <row r="54" spans="1:8" ht="18.75" customHeight="1">
      <c r="A54" s="3">
        <v>102</v>
      </c>
      <c r="B54" s="120" t="s">
        <v>50</v>
      </c>
      <c r="C54" s="121" t="s">
        <v>18</v>
      </c>
      <c r="D54" s="122">
        <v>7.3010000000000002</v>
      </c>
      <c r="E54" s="3">
        <v>127</v>
      </c>
      <c r="F54" s="117" t="s">
        <v>96</v>
      </c>
      <c r="G54" s="117" t="s">
        <v>16</v>
      </c>
      <c r="H54" s="118">
        <v>7.06</v>
      </c>
    </row>
    <row r="55" spans="1:8" ht="18.75" customHeight="1">
      <c r="A55" s="3">
        <v>103</v>
      </c>
      <c r="B55" s="120" t="s">
        <v>252</v>
      </c>
      <c r="C55" s="121" t="s">
        <v>160</v>
      </c>
      <c r="D55" s="122">
        <v>7.2939999999999996</v>
      </c>
      <c r="E55" s="3">
        <v>128</v>
      </c>
      <c r="F55" s="117" t="s">
        <v>97</v>
      </c>
      <c r="G55" s="117" t="s">
        <v>16</v>
      </c>
      <c r="H55" s="118">
        <v>7.06</v>
      </c>
    </row>
    <row r="56" spans="1:8" ht="18.75" customHeight="1">
      <c r="A56" s="3">
        <v>104</v>
      </c>
      <c r="B56" s="126" t="s">
        <v>310</v>
      </c>
      <c r="C56" s="121" t="s">
        <v>17</v>
      </c>
      <c r="D56" s="127">
        <v>7.29</v>
      </c>
      <c r="E56" s="3">
        <v>129</v>
      </c>
      <c r="F56" s="126" t="s">
        <v>298</v>
      </c>
      <c r="G56" s="121" t="s">
        <v>17</v>
      </c>
      <c r="H56" s="127">
        <v>7.04</v>
      </c>
    </row>
    <row r="57" spans="1:8" ht="18.75" customHeight="1">
      <c r="A57" s="3">
        <v>105</v>
      </c>
      <c r="B57" s="126" t="s">
        <v>317</v>
      </c>
      <c r="C57" s="121" t="s">
        <v>17</v>
      </c>
      <c r="D57" s="127">
        <v>7.29</v>
      </c>
      <c r="E57" s="3">
        <v>130</v>
      </c>
      <c r="F57" s="123" t="s">
        <v>253</v>
      </c>
      <c r="G57" s="121" t="s">
        <v>160</v>
      </c>
      <c r="H57" s="122">
        <v>7.024</v>
      </c>
    </row>
    <row r="58" spans="1:8" ht="18.75" customHeight="1">
      <c r="A58" s="3">
        <v>106</v>
      </c>
      <c r="B58" s="124" t="s">
        <v>8</v>
      </c>
      <c r="C58" s="121" t="s">
        <v>152</v>
      </c>
      <c r="D58" s="125">
        <v>7.29</v>
      </c>
      <c r="E58" s="3">
        <v>131</v>
      </c>
      <c r="F58" s="123" t="s">
        <v>11</v>
      </c>
      <c r="G58" s="121" t="s">
        <v>160</v>
      </c>
      <c r="H58" s="122">
        <v>7.0209999999999999</v>
      </c>
    </row>
    <row r="59" spans="1:8" ht="18.75" customHeight="1">
      <c r="A59" s="3">
        <v>107</v>
      </c>
      <c r="B59" s="124" t="s">
        <v>278</v>
      </c>
      <c r="C59" s="121" t="s">
        <v>152</v>
      </c>
      <c r="D59" s="125">
        <v>7.26</v>
      </c>
      <c r="E59" s="3">
        <v>132</v>
      </c>
      <c r="F59" s="120" t="s">
        <v>257</v>
      </c>
      <c r="G59" s="121" t="s">
        <v>160</v>
      </c>
      <c r="H59" s="122">
        <v>7.016</v>
      </c>
    </row>
    <row r="60" spans="1:8" ht="18.75" customHeight="1">
      <c r="A60" s="3">
        <v>108</v>
      </c>
      <c r="B60" s="120" t="s">
        <v>7</v>
      </c>
      <c r="C60" s="121" t="s">
        <v>160</v>
      </c>
      <c r="D60" s="122">
        <v>7.2469999999999999</v>
      </c>
      <c r="E60" s="3">
        <v>133</v>
      </c>
      <c r="F60" s="120" t="s">
        <v>53</v>
      </c>
      <c r="G60" s="121" t="s">
        <v>18</v>
      </c>
      <c r="H60" s="122">
        <v>7.0140000000000002</v>
      </c>
    </row>
    <row r="61" spans="1:8" ht="18.75" customHeight="1">
      <c r="A61" s="3">
        <v>109</v>
      </c>
      <c r="B61" s="126" t="s">
        <v>304</v>
      </c>
      <c r="C61" s="121" t="s">
        <v>17</v>
      </c>
      <c r="D61" s="127">
        <v>7.24</v>
      </c>
      <c r="E61" s="3">
        <v>134</v>
      </c>
      <c r="F61" s="117" t="s">
        <v>107</v>
      </c>
      <c r="G61" s="117" t="s">
        <v>16</v>
      </c>
      <c r="H61" s="118">
        <v>7</v>
      </c>
    </row>
    <row r="62" spans="1:8" ht="18.75" customHeight="1">
      <c r="A62" s="3">
        <v>110</v>
      </c>
      <c r="B62" s="126" t="s">
        <v>314</v>
      </c>
      <c r="C62" s="121" t="s">
        <v>17</v>
      </c>
      <c r="D62" s="127">
        <v>7.24</v>
      </c>
      <c r="E62" s="3">
        <v>135</v>
      </c>
      <c r="F62" s="120" t="s">
        <v>78</v>
      </c>
      <c r="G62" s="121" t="s">
        <v>18</v>
      </c>
      <c r="H62" s="122">
        <v>6.9950000000000001</v>
      </c>
    </row>
    <row r="63" spans="1:8" ht="18.75" customHeight="1">
      <c r="A63" s="3">
        <v>111</v>
      </c>
      <c r="B63" s="123" t="s">
        <v>258</v>
      </c>
      <c r="C63" s="121" t="s">
        <v>160</v>
      </c>
      <c r="D63" s="122">
        <v>7.2320000000000002</v>
      </c>
      <c r="E63" s="3">
        <v>136</v>
      </c>
      <c r="F63" s="126" t="s">
        <v>318</v>
      </c>
      <c r="G63" s="121" t="s">
        <v>17</v>
      </c>
      <c r="H63" s="127">
        <v>6.99</v>
      </c>
    </row>
    <row r="64" spans="1:8" ht="18.75" customHeight="1">
      <c r="A64" s="3">
        <v>112</v>
      </c>
      <c r="B64" s="126" t="s">
        <v>308</v>
      </c>
      <c r="C64" s="121" t="s">
        <v>17</v>
      </c>
      <c r="D64" s="127">
        <v>7.23</v>
      </c>
      <c r="E64" s="3">
        <v>137</v>
      </c>
      <c r="F64" s="120" t="s">
        <v>75</v>
      </c>
      <c r="G64" s="121" t="s">
        <v>18</v>
      </c>
      <c r="H64" s="122">
        <v>6.9820000000000002</v>
      </c>
    </row>
    <row r="65" spans="1:8" ht="18.75" customHeight="1">
      <c r="A65" s="3">
        <v>113</v>
      </c>
      <c r="B65" s="120" t="s">
        <v>21</v>
      </c>
      <c r="C65" s="121" t="s">
        <v>18</v>
      </c>
      <c r="D65" s="122">
        <v>7.2270000000000003</v>
      </c>
      <c r="E65" s="3">
        <v>138</v>
      </c>
      <c r="F65" s="124" t="s">
        <v>272</v>
      </c>
      <c r="G65" s="121" t="s">
        <v>152</v>
      </c>
      <c r="H65" s="125">
        <v>6.98</v>
      </c>
    </row>
    <row r="66" spans="1:8" ht="18.75" customHeight="1">
      <c r="A66" s="3">
        <v>114</v>
      </c>
      <c r="B66" s="120" t="s">
        <v>65</v>
      </c>
      <c r="C66" s="121" t="s">
        <v>18</v>
      </c>
      <c r="D66" s="122">
        <v>7.2270000000000003</v>
      </c>
      <c r="E66" s="3">
        <v>139</v>
      </c>
      <c r="F66" s="124" t="s">
        <v>284</v>
      </c>
      <c r="G66" s="121" t="s">
        <v>152</v>
      </c>
      <c r="H66" s="125">
        <v>6.97</v>
      </c>
    </row>
    <row r="67" spans="1:8" ht="18.75" customHeight="1">
      <c r="A67" s="3">
        <v>115</v>
      </c>
      <c r="B67" s="123" t="s">
        <v>246</v>
      </c>
      <c r="C67" s="121" t="s">
        <v>160</v>
      </c>
      <c r="D67" s="122">
        <v>7.2220000000000004</v>
      </c>
      <c r="E67" s="3">
        <v>140</v>
      </c>
      <c r="F67" s="126" t="s">
        <v>321</v>
      </c>
      <c r="G67" s="121" t="s">
        <v>17</v>
      </c>
      <c r="H67" s="127">
        <v>6.95</v>
      </c>
    </row>
    <row r="68" spans="1:8" ht="18.75" customHeight="1">
      <c r="A68" s="3">
        <v>116</v>
      </c>
      <c r="B68" s="128" t="s">
        <v>322</v>
      </c>
      <c r="C68" s="121" t="s">
        <v>17</v>
      </c>
      <c r="D68" s="127">
        <v>7.22</v>
      </c>
      <c r="E68" s="3">
        <v>141</v>
      </c>
      <c r="F68" s="120" t="s">
        <v>43</v>
      </c>
      <c r="G68" s="121" t="s">
        <v>18</v>
      </c>
      <c r="H68" s="122">
        <v>6.95</v>
      </c>
    </row>
    <row r="69" spans="1:8" ht="18.75" customHeight="1">
      <c r="A69" s="3">
        <v>117</v>
      </c>
      <c r="B69" s="117" t="s">
        <v>105</v>
      </c>
      <c r="C69" s="117" t="s">
        <v>16</v>
      </c>
      <c r="D69" s="118">
        <v>7.2</v>
      </c>
      <c r="E69" s="3">
        <v>142</v>
      </c>
      <c r="F69" s="123" t="s">
        <v>262</v>
      </c>
      <c r="G69" s="121" t="s">
        <v>160</v>
      </c>
      <c r="H69" s="122">
        <v>6.8959999999999999</v>
      </c>
    </row>
    <row r="70" spans="1:8" ht="18.75" customHeight="1">
      <c r="A70" s="3">
        <v>118</v>
      </c>
      <c r="B70" s="120" t="s">
        <v>256</v>
      </c>
      <c r="C70" s="121" t="s">
        <v>160</v>
      </c>
      <c r="D70" s="122">
        <v>7.1959999999999997</v>
      </c>
      <c r="E70" s="3">
        <v>143</v>
      </c>
      <c r="F70" s="123" t="s">
        <v>263</v>
      </c>
      <c r="G70" s="121" t="s">
        <v>160</v>
      </c>
      <c r="H70" s="122">
        <v>6.89</v>
      </c>
    </row>
    <row r="71" spans="1:8" ht="18.75" customHeight="1">
      <c r="A71" s="3">
        <v>119</v>
      </c>
      <c r="B71" s="123" t="s">
        <v>264</v>
      </c>
      <c r="C71" s="121" t="s">
        <v>160</v>
      </c>
      <c r="D71" s="122">
        <v>7.17</v>
      </c>
      <c r="E71" s="3">
        <v>144</v>
      </c>
      <c r="F71" s="117" t="s">
        <v>106</v>
      </c>
      <c r="G71" s="117" t="s">
        <v>16</v>
      </c>
      <c r="H71" s="118">
        <v>6.88</v>
      </c>
    </row>
    <row r="72" spans="1:8" ht="18.75" customHeight="1">
      <c r="A72" s="3">
        <v>120</v>
      </c>
      <c r="B72" s="120" t="s">
        <v>69</v>
      </c>
      <c r="C72" s="121" t="s">
        <v>18</v>
      </c>
      <c r="D72" s="122">
        <v>7.1529999999999996</v>
      </c>
      <c r="E72" s="3">
        <v>145</v>
      </c>
      <c r="F72" s="124" t="s">
        <v>271</v>
      </c>
      <c r="G72" s="121" t="s">
        <v>152</v>
      </c>
      <c r="H72" s="125">
        <v>6.85</v>
      </c>
    </row>
    <row r="73" spans="1:8" ht="18.75" customHeight="1">
      <c r="A73" s="3">
        <v>121</v>
      </c>
      <c r="B73" s="124" t="s">
        <v>285</v>
      </c>
      <c r="C73" s="121" t="s">
        <v>152</v>
      </c>
      <c r="D73" s="125">
        <v>7.13</v>
      </c>
      <c r="E73" s="3">
        <v>146</v>
      </c>
      <c r="F73" s="117" t="s">
        <v>108</v>
      </c>
      <c r="G73" s="117" t="s">
        <v>16</v>
      </c>
      <c r="H73" s="118">
        <v>6.85</v>
      </c>
    </row>
    <row r="74" spans="1:8" ht="18.75" customHeight="1">
      <c r="A74" s="3">
        <v>122</v>
      </c>
      <c r="B74" s="126" t="s">
        <v>302</v>
      </c>
      <c r="C74" s="121" t="s">
        <v>17</v>
      </c>
      <c r="D74" s="127">
        <v>7.12</v>
      </c>
      <c r="E74" s="3">
        <v>147</v>
      </c>
      <c r="F74" s="123" t="s">
        <v>268</v>
      </c>
      <c r="G74" s="121" t="s">
        <v>160</v>
      </c>
      <c r="H74" s="122">
        <v>6.8170000000000002</v>
      </c>
    </row>
    <row r="75" spans="1:8" ht="18.75" customHeight="1">
      <c r="A75" s="3">
        <v>123</v>
      </c>
      <c r="B75" s="117" t="s">
        <v>104</v>
      </c>
      <c r="C75" s="117" t="s">
        <v>16</v>
      </c>
      <c r="D75" s="118">
        <v>7.12</v>
      </c>
      <c r="E75" s="3">
        <v>148</v>
      </c>
      <c r="F75" s="126" t="s">
        <v>294</v>
      </c>
      <c r="G75" s="121" t="s">
        <v>17</v>
      </c>
      <c r="H75" s="127">
        <v>6.78</v>
      </c>
    </row>
    <row r="76" spans="1:8" ht="18.75" customHeight="1">
      <c r="A76" s="3">
        <v>124</v>
      </c>
      <c r="B76" s="124" t="s">
        <v>275</v>
      </c>
      <c r="C76" s="121" t="s">
        <v>152</v>
      </c>
      <c r="D76" s="125">
        <v>7.09</v>
      </c>
      <c r="E76" s="3">
        <v>149</v>
      </c>
      <c r="F76" s="117" t="s">
        <v>102</v>
      </c>
      <c r="G76" s="117" t="s">
        <v>16</v>
      </c>
      <c r="H76" s="118">
        <v>6.76</v>
      </c>
    </row>
    <row r="77" spans="1:8" ht="18.75" customHeight="1">
      <c r="A77" s="3">
        <v>125</v>
      </c>
      <c r="B77" s="126" t="s">
        <v>301</v>
      </c>
      <c r="C77" s="121" t="s">
        <v>17</v>
      </c>
      <c r="D77" s="127">
        <v>7.07</v>
      </c>
      <c r="E77" s="3">
        <v>150</v>
      </c>
      <c r="F77" s="124" t="s">
        <v>288</v>
      </c>
      <c r="G77" s="121" t="s">
        <v>152</v>
      </c>
      <c r="H77" s="125">
        <v>6.73</v>
      </c>
    </row>
    <row r="78" spans="1:8" ht="18.75" customHeight="1">
      <c r="A78" s="3">
        <v>151</v>
      </c>
      <c r="B78" s="124" t="s">
        <v>273</v>
      </c>
      <c r="C78" s="121" t="s">
        <v>152</v>
      </c>
      <c r="D78" s="125">
        <v>6.72</v>
      </c>
      <c r="E78" s="3">
        <v>176</v>
      </c>
      <c r="F78" s="117" t="s">
        <v>109</v>
      </c>
      <c r="G78" s="117" t="s">
        <v>16</v>
      </c>
      <c r="H78" s="118">
        <v>6.25</v>
      </c>
    </row>
    <row r="79" spans="1:8" ht="18.75" customHeight="1">
      <c r="A79" s="3">
        <v>152</v>
      </c>
      <c r="B79" s="124" t="s">
        <v>292</v>
      </c>
      <c r="C79" s="121" t="s">
        <v>152</v>
      </c>
      <c r="D79" s="125">
        <v>6.71</v>
      </c>
      <c r="E79" s="3">
        <v>177</v>
      </c>
      <c r="F79" s="120" t="s">
        <v>63</v>
      </c>
      <c r="G79" s="121" t="s">
        <v>18</v>
      </c>
      <c r="H79" s="122">
        <v>6.1070000000000002</v>
      </c>
    </row>
    <row r="80" spans="1:8" ht="18.75" customHeight="1">
      <c r="A80" s="3">
        <v>153</v>
      </c>
      <c r="B80" s="124" t="s">
        <v>293</v>
      </c>
      <c r="C80" s="121" t="s">
        <v>152</v>
      </c>
      <c r="D80" s="125">
        <v>6.7</v>
      </c>
      <c r="E80" s="3">
        <v>178</v>
      </c>
      <c r="F80" s="123" t="s">
        <v>265</v>
      </c>
      <c r="G80" s="121" t="s">
        <v>160</v>
      </c>
      <c r="H80" s="122">
        <v>6.0960000000000001</v>
      </c>
    </row>
    <row r="81" spans="1:8" ht="18.75" customHeight="1">
      <c r="A81" s="3">
        <v>154</v>
      </c>
      <c r="B81" s="120" t="s">
        <v>77</v>
      </c>
      <c r="C81" s="121" t="s">
        <v>18</v>
      </c>
      <c r="D81" s="122">
        <v>6.681</v>
      </c>
      <c r="E81" s="3">
        <v>179</v>
      </c>
      <c r="F81" s="119" t="s">
        <v>110</v>
      </c>
      <c r="G81" s="117" t="s">
        <v>16</v>
      </c>
      <c r="H81" s="118">
        <v>6.09</v>
      </c>
    </row>
    <row r="82" spans="1:8" ht="18.75" customHeight="1">
      <c r="A82" s="3">
        <v>155</v>
      </c>
      <c r="B82" s="123" t="s">
        <v>259</v>
      </c>
      <c r="C82" s="121" t="s">
        <v>160</v>
      </c>
      <c r="D82" s="122">
        <v>6.6660000000000004</v>
      </c>
      <c r="E82" s="3">
        <v>180</v>
      </c>
      <c r="F82" s="123" t="s">
        <v>266</v>
      </c>
      <c r="G82" s="121" t="s">
        <v>160</v>
      </c>
      <c r="H82" s="122">
        <v>5.9969999999999999</v>
      </c>
    </row>
    <row r="83" spans="1:8" ht="18.75" customHeight="1">
      <c r="A83" s="3">
        <v>156</v>
      </c>
      <c r="B83" s="120" t="s">
        <v>24</v>
      </c>
      <c r="C83" s="121" t="s">
        <v>18</v>
      </c>
      <c r="D83" s="122">
        <v>6.649</v>
      </c>
      <c r="E83" s="3">
        <v>181</v>
      </c>
      <c r="F83" s="117" t="s">
        <v>116</v>
      </c>
      <c r="G83" s="117" t="s">
        <v>16</v>
      </c>
      <c r="H83" s="118">
        <v>5.97</v>
      </c>
    </row>
    <row r="84" spans="1:8" ht="18.75" customHeight="1">
      <c r="A84" s="3">
        <v>157</v>
      </c>
      <c r="B84" s="120" t="s">
        <v>57</v>
      </c>
      <c r="C84" s="121" t="s">
        <v>18</v>
      </c>
      <c r="D84" s="122">
        <v>6.6449999999999996</v>
      </c>
      <c r="E84" s="3">
        <v>182</v>
      </c>
      <c r="F84" s="128" t="s">
        <v>384</v>
      </c>
      <c r="G84" s="121" t="s">
        <v>17</v>
      </c>
      <c r="H84" s="127">
        <v>5.96</v>
      </c>
    </row>
    <row r="85" spans="1:8" ht="18.75" customHeight="1">
      <c r="A85" s="3">
        <v>158</v>
      </c>
      <c r="B85" s="120" t="s">
        <v>73</v>
      </c>
      <c r="C85" s="121" t="s">
        <v>18</v>
      </c>
      <c r="D85" s="122">
        <v>6.5919999999999996</v>
      </c>
      <c r="E85" s="3">
        <v>183</v>
      </c>
      <c r="F85" s="120" t="s">
        <v>76</v>
      </c>
      <c r="G85" s="121" t="s">
        <v>18</v>
      </c>
      <c r="H85" s="122">
        <v>5.94</v>
      </c>
    </row>
    <row r="86" spans="1:8" ht="18.75" customHeight="1">
      <c r="A86" s="3">
        <v>159</v>
      </c>
      <c r="B86" s="123" t="s">
        <v>255</v>
      </c>
      <c r="C86" s="121" t="s">
        <v>160</v>
      </c>
      <c r="D86" s="122">
        <v>6.5709999999999997</v>
      </c>
      <c r="E86" s="3">
        <v>184</v>
      </c>
      <c r="F86" s="117" t="s">
        <v>111</v>
      </c>
      <c r="G86" s="117" t="s">
        <v>16</v>
      </c>
      <c r="H86" s="118">
        <v>5.94</v>
      </c>
    </row>
    <row r="87" spans="1:8" ht="18.75" customHeight="1">
      <c r="A87" s="3">
        <v>160</v>
      </c>
      <c r="B87" s="120" t="s">
        <v>29</v>
      </c>
      <c r="C87" s="121" t="s">
        <v>18</v>
      </c>
      <c r="D87" s="122">
        <v>6.5579999999999998</v>
      </c>
      <c r="E87" s="3">
        <v>185</v>
      </c>
      <c r="F87" s="120" t="s">
        <v>366</v>
      </c>
      <c r="G87" s="121" t="s">
        <v>18</v>
      </c>
      <c r="H87" s="122">
        <v>5.8639999999999999</v>
      </c>
    </row>
    <row r="88" spans="1:8" ht="18.75" customHeight="1">
      <c r="A88" s="3">
        <v>161</v>
      </c>
      <c r="B88" s="120" t="s">
        <v>39</v>
      </c>
      <c r="C88" s="121" t="s">
        <v>18</v>
      </c>
      <c r="D88" s="122">
        <v>6.5549999999999997</v>
      </c>
      <c r="E88" s="3">
        <v>186</v>
      </c>
      <c r="F88" s="120" t="s">
        <v>80</v>
      </c>
      <c r="G88" s="121" t="s">
        <v>18</v>
      </c>
      <c r="H88" s="122">
        <v>5.8289999999999997</v>
      </c>
    </row>
    <row r="89" spans="1:8" ht="18.75" customHeight="1">
      <c r="A89" s="3">
        <v>162</v>
      </c>
      <c r="B89" s="120" t="s">
        <v>35</v>
      </c>
      <c r="C89" s="121" t="s">
        <v>18</v>
      </c>
      <c r="D89" s="122">
        <v>6.524</v>
      </c>
      <c r="E89" s="3">
        <v>187</v>
      </c>
      <c r="F89" s="120" t="s">
        <v>62</v>
      </c>
      <c r="G89" s="121" t="s">
        <v>18</v>
      </c>
      <c r="H89" s="122">
        <v>5.8230000000000004</v>
      </c>
    </row>
    <row r="90" spans="1:8" ht="18.75" customHeight="1">
      <c r="A90" s="3">
        <v>163</v>
      </c>
      <c r="B90" s="117" t="s">
        <v>55</v>
      </c>
      <c r="C90" s="117" t="s">
        <v>16</v>
      </c>
      <c r="D90" s="118">
        <v>6.52</v>
      </c>
      <c r="E90" s="3">
        <v>188</v>
      </c>
      <c r="F90" s="120" t="s">
        <v>81</v>
      </c>
      <c r="G90" s="121" t="s">
        <v>18</v>
      </c>
      <c r="H90" s="122">
        <v>5.7629999999999999</v>
      </c>
    </row>
    <row r="91" spans="1:8" ht="18.75" customHeight="1">
      <c r="A91" s="3">
        <v>164</v>
      </c>
      <c r="B91" s="120" t="s">
        <v>269</v>
      </c>
      <c r="C91" s="121" t="s">
        <v>160</v>
      </c>
      <c r="D91" s="122">
        <v>6.5110000000000001</v>
      </c>
      <c r="E91" s="3">
        <v>189</v>
      </c>
      <c r="F91" s="124" t="s">
        <v>259</v>
      </c>
      <c r="G91" s="121" t="s">
        <v>152</v>
      </c>
      <c r="H91" s="125">
        <v>5.76</v>
      </c>
    </row>
    <row r="92" spans="1:8" ht="18.75" customHeight="1">
      <c r="A92" s="3">
        <v>165</v>
      </c>
      <c r="B92" s="120" t="s">
        <v>49</v>
      </c>
      <c r="C92" s="121" t="s">
        <v>18</v>
      </c>
      <c r="D92" s="122">
        <v>6.508</v>
      </c>
      <c r="E92" s="3">
        <v>190</v>
      </c>
      <c r="F92" s="117" t="s">
        <v>60</v>
      </c>
      <c r="G92" s="117" t="s">
        <v>16</v>
      </c>
      <c r="H92" s="118">
        <v>5.62</v>
      </c>
    </row>
    <row r="93" spans="1:8" ht="18.75" customHeight="1">
      <c r="A93" s="3">
        <v>166</v>
      </c>
      <c r="B93" s="120" t="s">
        <v>56</v>
      </c>
      <c r="C93" s="121" t="s">
        <v>18</v>
      </c>
      <c r="D93" s="122">
        <v>6.4720000000000004</v>
      </c>
      <c r="E93" s="3">
        <v>191</v>
      </c>
      <c r="F93" s="120" t="s">
        <v>260</v>
      </c>
      <c r="G93" s="121" t="s">
        <v>160</v>
      </c>
      <c r="H93" s="122">
        <v>5.5940000000000003</v>
      </c>
    </row>
    <row r="94" spans="1:8" ht="18.75" customHeight="1">
      <c r="A94" s="3">
        <v>167</v>
      </c>
      <c r="B94" s="120" t="s">
        <v>66</v>
      </c>
      <c r="C94" s="121" t="s">
        <v>18</v>
      </c>
      <c r="D94" s="122">
        <v>6.4470000000000001</v>
      </c>
      <c r="E94" s="3">
        <v>192</v>
      </c>
      <c r="F94" s="120" t="s">
        <v>46</v>
      </c>
      <c r="G94" s="121" t="s">
        <v>18</v>
      </c>
      <c r="H94" s="122">
        <v>5.569</v>
      </c>
    </row>
    <row r="95" spans="1:8" ht="18.75" customHeight="1">
      <c r="A95" s="3">
        <v>168</v>
      </c>
      <c r="B95" s="117" t="s">
        <v>4</v>
      </c>
      <c r="C95" s="117" t="s">
        <v>16</v>
      </c>
      <c r="D95" s="118">
        <v>6.4</v>
      </c>
      <c r="E95" s="3">
        <v>193</v>
      </c>
      <c r="F95" s="120" t="s">
        <v>25</v>
      </c>
      <c r="G95" s="121" t="s">
        <v>18</v>
      </c>
      <c r="H95" s="122">
        <v>5.5289999999999999</v>
      </c>
    </row>
    <row r="96" spans="1:8" ht="18.75" customHeight="1">
      <c r="A96" s="3">
        <v>169</v>
      </c>
      <c r="B96" s="124" t="s">
        <v>277</v>
      </c>
      <c r="C96" s="121" t="s">
        <v>152</v>
      </c>
      <c r="D96" s="125">
        <v>6.37</v>
      </c>
      <c r="E96" s="3">
        <v>194</v>
      </c>
      <c r="F96" s="120" t="s">
        <v>26</v>
      </c>
      <c r="G96" s="121" t="s">
        <v>18</v>
      </c>
      <c r="H96" s="122">
        <v>5.4770000000000003</v>
      </c>
    </row>
    <row r="97" spans="1:8" ht="18.75" customHeight="1">
      <c r="A97" s="3">
        <v>170</v>
      </c>
      <c r="B97" s="120" t="s">
        <v>74</v>
      </c>
      <c r="C97" s="121" t="s">
        <v>18</v>
      </c>
      <c r="D97" s="122">
        <v>6.3550000000000004</v>
      </c>
      <c r="E97" s="3">
        <v>195</v>
      </c>
      <c r="F97" s="128" t="s">
        <v>386</v>
      </c>
      <c r="G97" s="121" t="s">
        <v>17</v>
      </c>
      <c r="H97" s="127">
        <v>5.45</v>
      </c>
    </row>
    <row r="98" spans="1:8" ht="18.75" customHeight="1">
      <c r="A98" s="3">
        <v>171</v>
      </c>
      <c r="B98" s="120" t="s">
        <v>267</v>
      </c>
      <c r="C98" s="121" t="s">
        <v>160</v>
      </c>
      <c r="D98" s="122">
        <v>6.327</v>
      </c>
      <c r="E98" s="3">
        <v>196</v>
      </c>
      <c r="F98" s="120" t="s">
        <v>261</v>
      </c>
      <c r="G98" s="121" t="s">
        <v>160</v>
      </c>
      <c r="H98" s="122">
        <v>5.4050000000000002</v>
      </c>
    </row>
    <row r="99" spans="1:8" ht="18.75" customHeight="1">
      <c r="A99" s="3">
        <v>172</v>
      </c>
      <c r="B99" s="120" t="s">
        <v>67</v>
      </c>
      <c r="C99" s="121" t="s">
        <v>18</v>
      </c>
      <c r="D99" s="122">
        <v>6.3250000000000002</v>
      </c>
      <c r="E99" s="3">
        <v>197</v>
      </c>
      <c r="F99" s="120" t="s">
        <v>36</v>
      </c>
      <c r="G99" s="121" t="s">
        <v>18</v>
      </c>
      <c r="H99" s="122">
        <v>5.3949999999999996</v>
      </c>
    </row>
    <row r="100" spans="1:8" ht="18.75" customHeight="1">
      <c r="A100" s="3">
        <v>173</v>
      </c>
      <c r="B100" s="120" t="s">
        <v>72</v>
      </c>
      <c r="C100" s="121" t="s">
        <v>18</v>
      </c>
      <c r="D100" s="122">
        <v>6.319</v>
      </c>
      <c r="E100" s="3">
        <v>198</v>
      </c>
      <c r="F100" s="120" t="s">
        <v>59</v>
      </c>
      <c r="G100" s="121" t="s">
        <v>18</v>
      </c>
      <c r="H100" s="122">
        <v>5.3330000000000002</v>
      </c>
    </row>
    <row r="101" spans="1:8" ht="18.75" customHeight="1">
      <c r="A101" s="3">
        <v>174</v>
      </c>
      <c r="B101" s="124" t="s">
        <v>274</v>
      </c>
      <c r="C101" s="121" t="s">
        <v>152</v>
      </c>
      <c r="D101" s="125">
        <v>6.28</v>
      </c>
      <c r="E101" s="3">
        <v>199</v>
      </c>
      <c r="F101" s="117" t="s">
        <v>115</v>
      </c>
      <c r="G101" s="117" t="s">
        <v>16</v>
      </c>
      <c r="H101" s="118">
        <v>5.33</v>
      </c>
    </row>
    <row r="102" spans="1:8" ht="18.75" customHeight="1">
      <c r="A102" s="3">
        <v>175</v>
      </c>
      <c r="B102" s="123" t="s">
        <v>6</v>
      </c>
      <c r="C102" s="121" t="s">
        <v>160</v>
      </c>
      <c r="D102" s="122">
        <v>6.2729999999999997</v>
      </c>
      <c r="E102" s="3">
        <v>200</v>
      </c>
      <c r="F102" s="117" t="s">
        <v>364</v>
      </c>
      <c r="G102" s="117" t="s">
        <v>16</v>
      </c>
      <c r="H102" s="118">
        <v>5.29</v>
      </c>
    </row>
    <row r="103" spans="1:8" ht="18.75" customHeight="1">
      <c r="A103" s="3">
        <v>201</v>
      </c>
      <c r="B103" s="120" t="s">
        <v>79</v>
      </c>
      <c r="C103" s="121" t="s">
        <v>18</v>
      </c>
      <c r="D103" s="122">
        <v>5.2039999999999997</v>
      </c>
      <c r="E103" s="3">
        <v>226</v>
      </c>
      <c r="F103" s="117" t="s">
        <v>114</v>
      </c>
      <c r="G103" s="117" t="s">
        <v>16</v>
      </c>
      <c r="H103" s="118">
        <v>4.63</v>
      </c>
    </row>
    <row r="104" spans="1:8" ht="18.75" customHeight="1">
      <c r="A104" s="3">
        <v>202</v>
      </c>
      <c r="B104" s="128" t="s">
        <v>383</v>
      </c>
      <c r="C104" s="121" t="s">
        <v>17</v>
      </c>
      <c r="D104" s="127">
        <v>5.19</v>
      </c>
      <c r="E104" s="3">
        <v>227</v>
      </c>
      <c r="F104" s="120" t="s">
        <v>42</v>
      </c>
      <c r="G104" s="121" t="s">
        <v>18</v>
      </c>
      <c r="H104" s="122">
        <v>4.55</v>
      </c>
    </row>
    <row r="105" spans="1:8" ht="18.75" customHeight="1">
      <c r="A105" s="3">
        <v>203</v>
      </c>
      <c r="B105" s="128" t="s">
        <v>388</v>
      </c>
      <c r="C105" s="121" t="s">
        <v>17</v>
      </c>
      <c r="D105" s="127">
        <v>5.18</v>
      </c>
      <c r="E105" s="3">
        <v>228</v>
      </c>
      <c r="F105" s="117" t="s">
        <v>113</v>
      </c>
      <c r="G105" s="117" t="s">
        <v>16</v>
      </c>
      <c r="H105" s="118">
        <v>4.46</v>
      </c>
    </row>
    <row r="106" spans="1:8" ht="18.75" customHeight="1">
      <c r="A106" s="3">
        <v>204</v>
      </c>
      <c r="B106" s="128" t="s">
        <v>391</v>
      </c>
      <c r="C106" s="121" t="s">
        <v>17</v>
      </c>
      <c r="D106" s="127">
        <v>5.18</v>
      </c>
      <c r="E106" s="3">
        <v>229</v>
      </c>
      <c r="F106" s="117" t="s">
        <v>380</v>
      </c>
      <c r="G106" s="117" t="s">
        <v>16</v>
      </c>
      <c r="H106" s="118">
        <v>4.4400000000000004</v>
      </c>
    </row>
    <row r="107" spans="1:8" ht="18.75" customHeight="1">
      <c r="A107" s="3">
        <v>205</v>
      </c>
      <c r="B107" s="120" t="s">
        <v>378</v>
      </c>
      <c r="C107" s="121" t="s">
        <v>18</v>
      </c>
      <c r="D107" s="122">
        <v>5.1760000000000002</v>
      </c>
      <c r="E107" s="3">
        <v>230</v>
      </c>
      <c r="F107" s="128" t="s">
        <v>394</v>
      </c>
      <c r="G107" s="121" t="s">
        <v>17</v>
      </c>
      <c r="H107" s="127">
        <v>4.37</v>
      </c>
    </row>
    <row r="108" spans="1:8" ht="18.75" customHeight="1">
      <c r="A108" s="3">
        <v>206</v>
      </c>
      <c r="B108" s="117" t="s">
        <v>112</v>
      </c>
      <c r="C108" s="117" t="s">
        <v>16</v>
      </c>
      <c r="D108" s="118">
        <v>5.16</v>
      </c>
      <c r="E108" s="3">
        <v>231</v>
      </c>
      <c r="F108" s="117" t="s">
        <v>382</v>
      </c>
      <c r="G108" s="117" t="s">
        <v>16</v>
      </c>
      <c r="H108" s="118">
        <v>4.3600000000000003</v>
      </c>
    </row>
    <row r="109" spans="1:8" ht="18.75" customHeight="1">
      <c r="A109" s="3">
        <v>207</v>
      </c>
      <c r="B109" s="120" t="s">
        <v>47</v>
      </c>
      <c r="C109" s="121" t="s">
        <v>18</v>
      </c>
      <c r="D109" s="122">
        <v>5.1479999999999997</v>
      </c>
      <c r="E109" s="3">
        <v>232</v>
      </c>
      <c r="F109" s="120" t="s">
        <v>379</v>
      </c>
      <c r="G109" s="121" t="s">
        <v>18</v>
      </c>
      <c r="H109" s="122">
        <v>4.3330000000000002</v>
      </c>
    </row>
    <row r="110" spans="1:8" ht="18.75" customHeight="1">
      <c r="A110" s="3">
        <v>208</v>
      </c>
      <c r="B110" s="120" t="s">
        <v>376</v>
      </c>
      <c r="C110" s="121" t="s">
        <v>18</v>
      </c>
      <c r="D110" s="122">
        <v>5.109</v>
      </c>
      <c r="E110" s="3">
        <v>233</v>
      </c>
      <c r="F110" s="128" t="s">
        <v>389</v>
      </c>
      <c r="G110" s="121" t="s">
        <v>17</v>
      </c>
      <c r="H110" s="127">
        <v>4.32</v>
      </c>
    </row>
    <row r="111" spans="1:8" ht="18.75" customHeight="1">
      <c r="A111" s="3">
        <v>209</v>
      </c>
      <c r="B111" s="117" t="s">
        <v>21</v>
      </c>
      <c r="C111" s="117" t="s">
        <v>16</v>
      </c>
      <c r="D111" s="118">
        <v>5.0999999999999996</v>
      </c>
      <c r="E111" s="3">
        <v>234</v>
      </c>
      <c r="F111" s="120" t="s">
        <v>44</v>
      </c>
      <c r="G111" s="121" t="s">
        <v>18</v>
      </c>
      <c r="H111" s="122">
        <v>4.2930000000000001</v>
      </c>
    </row>
    <row r="112" spans="1:8" ht="18.75" customHeight="1">
      <c r="A112" s="3">
        <v>210</v>
      </c>
      <c r="B112" s="128" t="s">
        <v>385</v>
      </c>
      <c r="C112" s="121" t="s">
        <v>17</v>
      </c>
      <c r="D112" s="127">
        <v>5.0599999999999996</v>
      </c>
      <c r="E112" s="3">
        <v>235</v>
      </c>
      <c r="F112" s="117" t="s">
        <v>362</v>
      </c>
      <c r="G112" s="117" t="s">
        <v>16</v>
      </c>
      <c r="H112" s="118">
        <v>4.29</v>
      </c>
    </row>
    <row r="113" spans="1:8" ht="18.75" customHeight="1">
      <c r="A113" s="3">
        <v>211</v>
      </c>
      <c r="B113" s="120" t="s">
        <v>51</v>
      </c>
      <c r="C113" s="121" t="s">
        <v>18</v>
      </c>
      <c r="D113" s="122">
        <v>5.0010000000000003</v>
      </c>
      <c r="E113" s="3">
        <v>236</v>
      </c>
      <c r="F113" s="120" t="s">
        <v>367</v>
      </c>
      <c r="G113" s="121" t="s">
        <v>18</v>
      </c>
      <c r="H113" s="122">
        <v>4.2679999999999998</v>
      </c>
    </row>
    <row r="114" spans="1:8" ht="18.75" customHeight="1">
      <c r="A114" s="3">
        <v>212</v>
      </c>
      <c r="B114" s="120" t="s">
        <v>33</v>
      </c>
      <c r="C114" s="121" t="s">
        <v>18</v>
      </c>
      <c r="D114" s="122">
        <v>4.9889999999999999</v>
      </c>
      <c r="E114" s="3">
        <v>237</v>
      </c>
      <c r="F114" s="120" t="s">
        <v>371</v>
      </c>
      <c r="G114" s="121" t="s">
        <v>18</v>
      </c>
      <c r="H114" s="122">
        <v>4.2439999999999998</v>
      </c>
    </row>
    <row r="115" spans="1:8" ht="18.75" customHeight="1">
      <c r="A115" s="3">
        <v>213</v>
      </c>
      <c r="B115" s="120" t="s">
        <v>375</v>
      </c>
      <c r="C115" s="121" t="s">
        <v>18</v>
      </c>
      <c r="D115" s="122">
        <v>4.9180000000000001</v>
      </c>
      <c r="E115" s="3">
        <v>238</v>
      </c>
      <c r="F115" s="120" t="s">
        <v>374</v>
      </c>
      <c r="G115" s="121" t="s">
        <v>18</v>
      </c>
      <c r="H115" s="122">
        <v>4.2430000000000003</v>
      </c>
    </row>
    <row r="116" spans="1:8" ht="18.75" customHeight="1">
      <c r="A116" s="3">
        <v>214</v>
      </c>
      <c r="B116" s="117" t="s">
        <v>118</v>
      </c>
      <c r="C116" s="117" t="s">
        <v>16</v>
      </c>
      <c r="D116" s="118">
        <v>4.8899999999999997</v>
      </c>
      <c r="E116" s="3">
        <v>239</v>
      </c>
      <c r="F116" s="123" t="s">
        <v>270</v>
      </c>
      <c r="G116" s="121" t="s">
        <v>160</v>
      </c>
      <c r="H116" s="122">
        <v>4.1920000000000002</v>
      </c>
    </row>
    <row r="117" spans="1:8" ht="18.75" customHeight="1">
      <c r="A117" s="3">
        <v>215</v>
      </c>
      <c r="B117" s="120" t="s">
        <v>373</v>
      </c>
      <c r="C117" s="121" t="s">
        <v>18</v>
      </c>
      <c r="D117" s="122">
        <v>4.8470000000000004</v>
      </c>
      <c r="E117" s="3">
        <v>240</v>
      </c>
      <c r="F117" s="124" t="s">
        <v>279</v>
      </c>
      <c r="G117" s="121" t="s">
        <v>152</v>
      </c>
      <c r="H117" s="125">
        <v>4.18</v>
      </c>
    </row>
    <row r="118" spans="1:8" ht="18.75" customHeight="1">
      <c r="A118" s="3">
        <v>216</v>
      </c>
      <c r="B118" s="128" t="s">
        <v>390</v>
      </c>
      <c r="C118" s="121" t="s">
        <v>17</v>
      </c>
      <c r="D118" s="127">
        <v>4.82</v>
      </c>
      <c r="E118" s="3">
        <v>241</v>
      </c>
      <c r="F118" s="117" t="s">
        <v>215</v>
      </c>
      <c r="G118" s="117" t="s">
        <v>16</v>
      </c>
      <c r="H118" s="118">
        <v>4.07</v>
      </c>
    </row>
    <row r="119" spans="1:8" ht="18.75" customHeight="1">
      <c r="A119" s="3">
        <v>217</v>
      </c>
      <c r="B119" s="120" t="s">
        <v>58</v>
      </c>
      <c r="C119" s="121" t="s">
        <v>18</v>
      </c>
      <c r="D119" s="122">
        <v>4.8120000000000003</v>
      </c>
      <c r="E119" s="3">
        <v>242</v>
      </c>
      <c r="F119" s="117" t="s">
        <v>41</v>
      </c>
      <c r="G119" s="117" t="s">
        <v>16</v>
      </c>
      <c r="H119" s="118">
        <v>3.99</v>
      </c>
    </row>
    <row r="120" spans="1:8" ht="18.75" customHeight="1">
      <c r="A120" s="3">
        <v>218</v>
      </c>
      <c r="B120" s="128" t="s">
        <v>393</v>
      </c>
      <c r="C120" s="121" t="s">
        <v>17</v>
      </c>
      <c r="D120" s="127">
        <v>4.8</v>
      </c>
      <c r="E120" s="3">
        <v>243</v>
      </c>
      <c r="F120" s="120" t="s">
        <v>395</v>
      </c>
      <c r="G120" s="121" t="s">
        <v>18</v>
      </c>
      <c r="H120" s="122">
        <v>3.9380000000000002</v>
      </c>
    </row>
    <row r="121" spans="1:8" ht="18.75" customHeight="1">
      <c r="A121" s="3">
        <v>219</v>
      </c>
      <c r="B121" s="117" t="s">
        <v>363</v>
      </c>
      <c r="C121" s="117" t="s">
        <v>16</v>
      </c>
      <c r="D121" s="118">
        <v>4.8</v>
      </c>
      <c r="E121" s="3">
        <v>244</v>
      </c>
      <c r="F121" s="120" t="s">
        <v>377</v>
      </c>
      <c r="G121" s="121" t="s">
        <v>18</v>
      </c>
      <c r="H121" s="122">
        <v>3.9020000000000001</v>
      </c>
    </row>
    <row r="122" spans="1:8" ht="18.75" customHeight="1">
      <c r="A122" s="3">
        <v>220</v>
      </c>
      <c r="B122" s="117" t="s">
        <v>120</v>
      </c>
      <c r="C122" s="117" t="s">
        <v>16</v>
      </c>
      <c r="D122" s="118">
        <v>4.79</v>
      </c>
      <c r="E122" s="3">
        <v>245</v>
      </c>
      <c r="F122" s="120" t="s">
        <v>370</v>
      </c>
      <c r="G122" s="121" t="s">
        <v>18</v>
      </c>
      <c r="H122" s="122">
        <v>3.8580000000000001</v>
      </c>
    </row>
    <row r="123" spans="1:8" ht="18.75" customHeight="1">
      <c r="A123" s="3">
        <v>221</v>
      </c>
      <c r="B123" s="126" t="s">
        <v>392</v>
      </c>
      <c r="C123" s="121" t="s">
        <v>17</v>
      </c>
      <c r="D123" s="127">
        <v>4.78</v>
      </c>
      <c r="E123" s="3">
        <v>246</v>
      </c>
      <c r="F123" s="120" t="s">
        <v>369</v>
      </c>
      <c r="G123" s="121" t="s">
        <v>18</v>
      </c>
      <c r="H123" s="122">
        <v>3.8029999999999999</v>
      </c>
    </row>
    <row r="124" spans="1:8" ht="18.75" customHeight="1">
      <c r="A124" s="3">
        <v>222</v>
      </c>
      <c r="B124" s="117" t="s">
        <v>121</v>
      </c>
      <c r="C124" s="117" t="s">
        <v>16</v>
      </c>
      <c r="D124" s="118">
        <v>4.7699999999999996</v>
      </c>
      <c r="E124" s="3">
        <v>247</v>
      </c>
      <c r="F124" s="120" t="s">
        <v>368</v>
      </c>
      <c r="G124" s="121" t="s">
        <v>18</v>
      </c>
      <c r="H124" s="122">
        <v>3.5640000000000001</v>
      </c>
    </row>
    <row r="125" spans="1:8" ht="18.75" customHeight="1">
      <c r="A125" s="3">
        <v>223</v>
      </c>
      <c r="B125" s="117" t="s">
        <v>117</v>
      </c>
      <c r="C125" s="117" t="s">
        <v>16</v>
      </c>
      <c r="D125" s="118">
        <v>4.7300000000000004</v>
      </c>
      <c r="E125" s="3">
        <v>248</v>
      </c>
      <c r="F125" s="120" t="s">
        <v>372</v>
      </c>
      <c r="G125" s="121" t="s">
        <v>18</v>
      </c>
      <c r="H125" s="122">
        <v>3.48</v>
      </c>
    </row>
    <row r="126" spans="1:8" ht="18.75" customHeight="1">
      <c r="A126" s="3">
        <v>224</v>
      </c>
      <c r="B126" s="126" t="s">
        <v>387</v>
      </c>
      <c r="C126" s="121" t="s">
        <v>17</v>
      </c>
      <c r="D126" s="127">
        <v>4.72</v>
      </c>
    </row>
    <row r="127" spans="1:8" ht="18.75" customHeight="1">
      <c r="A127" s="3">
        <v>225</v>
      </c>
      <c r="B127" s="117" t="s">
        <v>119</v>
      </c>
      <c r="C127" s="117" t="s">
        <v>16</v>
      </c>
      <c r="D127" s="118">
        <v>4.72</v>
      </c>
    </row>
    <row r="128" spans="1: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</sheetData>
  <autoFilter ref="A2:D2" xr:uid="{7A671277-1EAE-4877-885F-60F9FF9A9E29}">
    <sortState xmlns:xlrd2="http://schemas.microsoft.com/office/spreadsheetml/2017/richdata2" ref="A3:D250">
      <sortCondition ref="A2"/>
    </sortState>
  </autoFilter>
  <mergeCells count="1">
    <mergeCell ref="A1:H1"/>
  </mergeCells>
  <pageMargins left="0.59055118110236227" right="0.39370078740157483" top="0.47244094488188981" bottom="0.43307086614173229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B6F84-DF10-43E3-96AF-027ACBB29C2F}">
  <dimension ref="A1:L21"/>
  <sheetViews>
    <sheetView view="pageLayout" zoomScaleNormal="85" workbookViewId="0">
      <selection activeCell="D17" sqref="D17"/>
    </sheetView>
  </sheetViews>
  <sheetFormatPr defaultRowHeight="16.5"/>
  <cols>
    <col min="1" max="1" width="11.42578125" style="97" customWidth="1"/>
    <col min="2" max="2" width="14" style="97" customWidth="1"/>
    <col min="3" max="3" width="12.85546875" style="97" customWidth="1"/>
    <col min="4" max="5" width="8.28515625" style="97" customWidth="1"/>
    <col min="6" max="6" width="9.85546875" style="97" customWidth="1"/>
    <col min="7" max="7" width="10.7109375" style="97" customWidth="1"/>
    <col min="8" max="8" width="14.42578125" style="97" customWidth="1"/>
    <col min="9" max="9" width="12.5703125" style="97" customWidth="1"/>
    <col min="10" max="10" width="8.5703125" style="97" customWidth="1"/>
    <col min="11" max="11" width="9.85546875" style="97" customWidth="1"/>
    <col min="12" max="12" width="10.5703125" style="97" customWidth="1"/>
    <col min="13" max="16384" width="9.140625" style="94"/>
  </cols>
  <sheetData>
    <row r="1" spans="1:12">
      <c r="A1" s="300" t="s">
        <v>336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</row>
    <row r="2" spans="1:12" ht="22.5" customHeight="1">
      <c r="A2" s="301" t="s">
        <v>334</v>
      </c>
      <c r="B2" s="302"/>
      <c r="C2" s="302"/>
      <c r="D2" s="302"/>
      <c r="E2" s="302"/>
      <c r="F2" s="303"/>
      <c r="G2" s="304" t="s">
        <v>400</v>
      </c>
      <c r="H2" s="304"/>
      <c r="I2" s="304"/>
      <c r="J2" s="304"/>
      <c r="K2" s="304"/>
      <c r="L2" s="304"/>
    </row>
    <row r="3" spans="1:12" ht="33">
      <c r="A3" s="129" t="s">
        <v>360</v>
      </c>
      <c r="B3" s="129" t="s">
        <v>337</v>
      </c>
      <c r="C3" s="129" t="s">
        <v>206</v>
      </c>
      <c r="D3" s="129" t="s">
        <v>126</v>
      </c>
      <c r="E3" s="129" t="s">
        <v>129</v>
      </c>
      <c r="F3" s="129" t="s">
        <v>128</v>
      </c>
      <c r="G3" s="129" t="s">
        <v>360</v>
      </c>
      <c r="H3" s="129" t="s">
        <v>337</v>
      </c>
      <c r="I3" s="129" t="s">
        <v>206</v>
      </c>
      <c r="J3" s="129" t="s">
        <v>126</v>
      </c>
      <c r="K3" s="129" t="s">
        <v>130</v>
      </c>
      <c r="L3" s="129" t="s">
        <v>131</v>
      </c>
    </row>
    <row r="4" spans="1:12" ht="33">
      <c r="A4" s="95" t="s">
        <v>335</v>
      </c>
      <c r="B4" s="95" t="s">
        <v>159</v>
      </c>
      <c r="C4" s="95" t="s">
        <v>340</v>
      </c>
      <c r="D4" s="95">
        <v>10</v>
      </c>
      <c r="E4" s="95">
        <v>10</v>
      </c>
      <c r="F4" s="95" t="s">
        <v>338</v>
      </c>
      <c r="G4" s="95" t="s">
        <v>335</v>
      </c>
      <c r="H4" s="131" t="s">
        <v>191</v>
      </c>
      <c r="I4" s="130">
        <v>29.35</v>
      </c>
      <c r="J4" s="131">
        <v>9.6</v>
      </c>
      <c r="K4" s="95">
        <v>9.75</v>
      </c>
      <c r="L4" s="95">
        <v>10</v>
      </c>
    </row>
    <row r="5" spans="1:12" ht="21" customHeight="1">
      <c r="A5" s="95">
        <v>24</v>
      </c>
      <c r="B5" s="95" t="s">
        <v>16</v>
      </c>
      <c r="C5" s="95" t="s">
        <v>339</v>
      </c>
      <c r="D5" s="95" t="s">
        <v>343</v>
      </c>
      <c r="E5" s="95" t="s">
        <v>344</v>
      </c>
      <c r="F5" s="95">
        <v>10</v>
      </c>
      <c r="G5" s="96">
        <v>90</v>
      </c>
      <c r="H5" s="131" t="s">
        <v>16</v>
      </c>
      <c r="I5" s="130">
        <v>28.3</v>
      </c>
      <c r="J5" s="131">
        <v>9.8000000000000007</v>
      </c>
      <c r="K5" s="95">
        <v>9.25</v>
      </c>
      <c r="L5" s="95">
        <v>9.25</v>
      </c>
    </row>
    <row r="6" spans="1:12" ht="21" customHeight="1">
      <c r="A6" s="95">
        <v>38</v>
      </c>
      <c r="B6" s="95" t="s">
        <v>16</v>
      </c>
      <c r="C6" s="95" t="s">
        <v>341</v>
      </c>
      <c r="D6" s="95" t="s">
        <v>345</v>
      </c>
      <c r="E6" s="95">
        <v>10</v>
      </c>
      <c r="F6" s="95" t="s">
        <v>345</v>
      </c>
    </row>
    <row r="7" spans="1:12" ht="21" customHeight="1">
      <c r="A7" s="95">
        <v>86</v>
      </c>
      <c r="B7" s="95" t="s">
        <v>16</v>
      </c>
      <c r="C7" s="95" t="s">
        <v>342</v>
      </c>
      <c r="D7" s="95" t="s">
        <v>343</v>
      </c>
      <c r="E7" s="95" t="s">
        <v>344</v>
      </c>
      <c r="F7" s="95" t="s">
        <v>346</v>
      </c>
    </row>
    <row r="9" spans="1:12" ht="24.75" customHeight="1">
      <c r="A9" s="304" t="s">
        <v>399</v>
      </c>
      <c r="B9" s="304"/>
      <c r="C9" s="304"/>
      <c r="D9" s="304"/>
      <c r="E9" s="304"/>
      <c r="F9" s="304"/>
      <c r="G9" s="301" t="s">
        <v>359</v>
      </c>
      <c r="H9" s="302"/>
      <c r="I9" s="302"/>
      <c r="J9" s="302"/>
      <c r="K9" s="302"/>
      <c r="L9" s="303"/>
    </row>
    <row r="10" spans="1:12" ht="37.5" customHeight="1">
      <c r="A10" s="129" t="s">
        <v>360</v>
      </c>
      <c r="B10" s="129" t="s">
        <v>337</v>
      </c>
      <c r="C10" s="129" t="s">
        <v>206</v>
      </c>
      <c r="D10" s="129" t="s">
        <v>126</v>
      </c>
      <c r="E10" s="129" t="s">
        <v>129</v>
      </c>
      <c r="F10" s="129" t="s">
        <v>130</v>
      </c>
      <c r="G10" s="129" t="s">
        <v>360</v>
      </c>
      <c r="H10" s="129" t="s">
        <v>337</v>
      </c>
      <c r="I10" s="129" t="s">
        <v>206</v>
      </c>
      <c r="J10" s="129" t="s">
        <v>126</v>
      </c>
      <c r="K10" s="129" t="s">
        <v>347</v>
      </c>
      <c r="L10" s="129" t="s">
        <v>128</v>
      </c>
    </row>
    <row r="11" spans="1:12" ht="33">
      <c r="A11" s="95" t="s">
        <v>335</v>
      </c>
      <c r="B11" s="96" t="s">
        <v>159</v>
      </c>
      <c r="C11" s="130">
        <v>30</v>
      </c>
      <c r="D11" s="95">
        <v>10</v>
      </c>
      <c r="E11" s="95">
        <v>10</v>
      </c>
      <c r="F11" s="95">
        <v>10</v>
      </c>
      <c r="G11" s="95" t="s">
        <v>335</v>
      </c>
      <c r="H11" s="95" t="s">
        <v>18</v>
      </c>
      <c r="I11" s="95" t="s">
        <v>348</v>
      </c>
      <c r="J11" s="95" t="s">
        <v>343</v>
      </c>
      <c r="K11" s="95" t="s">
        <v>349</v>
      </c>
      <c r="L11" s="95">
        <v>10</v>
      </c>
    </row>
    <row r="12" spans="1:12" ht="22.5" customHeight="1">
      <c r="A12" s="95">
        <v>31</v>
      </c>
      <c r="B12" s="96" t="s">
        <v>16</v>
      </c>
      <c r="C12" s="130">
        <v>29.25</v>
      </c>
      <c r="D12" s="96">
        <v>10</v>
      </c>
      <c r="E12" s="95">
        <v>9.75</v>
      </c>
      <c r="F12" s="95">
        <v>9.5</v>
      </c>
      <c r="G12" s="96">
        <v>20</v>
      </c>
      <c r="H12" s="95" t="s">
        <v>16</v>
      </c>
      <c r="I12" s="96" t="s">
        <v>350</v>
      </c>
      <c r="J12" s="96" t="s">
        <v>343</v>
      </c>
      <c r="K12" s="95" t="s">
        <v>356</v>
      </c>
      <c r="L12" s="95" t="s">
        <v>338</v>
      </c>
    </row>
    <row r="13" spans="1:12" ht="22.5" customHeight="1">
      <c r="A13" s="95">
        <v>35</v>
      </c>
      <c r="B13" s="96" t="s">
        <v>16</v>
      </c>
      <c r="C13" s="130">
        <v>29.15</v>
      </c>
      <c r="D13" s="96">
        <v>9.4</v>
      </c>
      <c r="E13" s="95">
        <v>10</v>
      </c>
      <c r="F13" s="95">
        <v>9.75</v>
      </c>
      <c r="G13" s="96">
        <v>20</v>
      </c>
      <c r="H13" s="95" t="s">
        <v>16</v>
      </c>
      <c r="I13" s="96" t="s">
        <v>350</v>
      </c>
      <c r="J13" s="96" t="s">
        <v>338</v>
      </c>
      <c r="K13" s="95" t="s">
        <v>356</v>
      </c>
      <c r="L13" s="95" t="s">
        <v>343</v>
      </c>
    </row>
    <row r="14" spans="1:12" ht="22.5" customHeight="1">
      <c r="A14" s="95">
        <v>38</v>
      </c>
      <c r="B14" s="96" t="s">
        <v>16</v>
      </c>
      <c r="C14" s="130">
        <v>29.1</v>
      </c>
      <c r="D14" s="96">
        <v>9.6</v>
      </c>
      <c r="E14" s="95">
        <v>10</v>
      </c>
      <c r="F14" s="95">
        <v>9.5</v>
      </c>
      <c r="G14" s="96">
        <v>20</v>
      </c>
      <c r="H14" s="95" t="s">
        <v>16</v>
      </c>
      <c r="I14" s="96" t="s">
        <v>350</v>
      </c>
      <c r="J14" s="96" t="s">
        <v>343</v>
      </c>
      <c r="K14" s="95" t="s">
        <v>356</v>
      </c>
      <c r="L14" s="95" t="s">
        <v>338</v>
      </c>
    </row>
    <row r="15" spans="1:12" ht="22.5" customHeight="1">
      <c r="A15" s="95">
        <v>38</v>
      </c>
      <c r="B15" s="96" t="s">
        <v>16</v>
      </c>
      <c r="C15" s="130">
        <v>29.1</v>
      </c>
      <c r="D15" s="96">
        <v>9.6</v>
      </c>
      <c r="E15" s="95">
        <v>9.75</v>
      </c>
      <c r="F15" s="95">
        <v>9.75</v>
      </c>
      <c r="G15" s="96">
        <v>25</v>
      </c>
      <c r="H15" s="95" t="s">
        <v>16</v>
      </c>
      <c r="I15" s="96" t="s">
        <v>351</v>
      </c>
      <c r="J15" s="96" t="s">
        <v>346</v>
      </c>
      <c r="K15" s="95">
        <v>9</v>
      </c>
      <c r="L15" s="95" t="s">
        <v>346</v>
      </c>
    </row>
    <row r="16" spans="1:12" ht="22.5" customHeight="1">
      <c r="A16" s="95">
        <v>53</v>
      </c>
      <c r="B16" s="96" t="s">
        <v>16</v>
      </c>
      <c r="C16" s="130">
        <v>29.05</v>
      </c>
      <c r="D16" s="96">
        <v>9.8000000000000007</v>
      </c>
      <c r="E16" s="95">
        <v>9.5</v>
      </c>
      <c r="F16" s="95">
        <v>9.75</v>
      </c>
      <c r="G16" s="96">
        <v>36</v>
      </c>
      <c r="H16" s="95" t="s">
        <v>16</v>
      </c>
      <c r="I16" s="96" t="s">
        <v>352</v>
      </c>
      <c r="J16" s="96" t="s">
        <v>358</v>
      </c>
      <c r="K16" s="95" t="s">
        <v>344</v>
      </c>
      <c r="L16" s="95">
        <v>10</v>
      </c>
    </row>
    <row r="17" spans="1:12" ht="22.5" customHeight="1">
      <c r="A17" s="95">
        <v>53</v>
      </c>
      <c r="B17" s="96" t="s">
        <v>16</v>
      </c>
      <c r="C17" s="130">
        <v>29.05</v>
      </c>
      <c r="D17" s="96">
        <v>9.8000000000000007</v>
      </c>
      <c r="E17" s="95">
        <v>9.5</v>
      </c>
      <c r="F17" s="95">
        <v>9.75</v>
      </c>
      <c r="G17" s="96">
        <v>52</v>
      </c>
      <c r="H17" s="95" t="s">
        <v>16</v>
      </c>
      <c r="I17" s="96" t="s">
        <v>353</v>
      </c>
      <c r="J17" s="96" t="s">
        <v>343</v>
      </c>
      <c r="K17" s="95" t="s">
        <v>349</v>
      </c>
      <c r="L17" s="95" t="s">
        <v>345</v>
      </c>
    </row>
    <row r="18" spans="1:12" ht="22.5" customHeight="1">
      <c r="A18" s="95">
        <v>68</v>
      </c>
      <c r="B18" s="96" t="s">
        <v>16</v>
      </c>
      <c r="C18" s="130">
        <v>28.9</v>
      </c>
      <c r="D18" s="96">
        <v>9.4</v>
      </c>
      <c r="E18" s="95">
        <v>9.5</v>
      </c>
      <c r="F18" s="95">
        <v>10</v>
      </c>
      <c r="G18" s="96">
        <v>72</v>
      </c>
      <c r="H18" s="95" t="s">
        <v>16</v>
      </c>
      <c r="I18" s="96" t="s">
        <v>354</v>
      </c>
      <c r="J18" s="96" t="s">
        <v>357</v>
      </c>
      <c r="K18" s="95" t="s">
        <v>356</v>
      </c>
      <c r="L18" s="95">
        <v>10</v>
      </c>
    </row>
    <row r="19" spans="1:12" ht="22.5" customHeight="1">
      <c r="A19" s="95">
        <v>79</v>
      </c>
      <c r="B19" s="96" t="s">
        <v>16</v>
      </c>
      <c r="C19" s="130">
        <v>28.85</v>
      </c>
      <c r="D19" s="96">
        <v>9.6</v>
      </c>
      <c r="E19" s="95">
        <v>9.75</v>
      </c>
      <c r="F19" s="95">
        <v>9.5</v>
      </c>
      <c r="G19" s="96">
        <v>88</v>
      </c>
      <c r="H19" s="95" t="s">
        <v>16</v>
      </c>
      <c r="I19" s="96" t="s">
        <v>355</v>
      </c>
      <c r="J19" s="96">
        <v>9</v>
      </c>
      <c r="K19" s="95">
        <v>9</v>
      </c>
      <c r="L19" s="95">
        <v>10</v>
      </c>
    </row>
    <row r="20" spans="1:12" ht="22.5" customHeight="1">
      <c r="A20" s="95">
        <v>79</v>
      </c>
      <c r="B20" s="96" t="s">
        <v>16</v>
      </c>
      <c r="C20" s="130">
        <v>28.85</v>
      </c>
      <c r="D20" s="96">
        <v>9.6</v>
      </c>
      <c r="E20" s="95">
        <v>9.75</v>
      </c>
      <c r="F20" s="95">
        <v>9.5</v>
      </c>
      <c r="G20" s="95"/>
      <c r="H20" s="95"/>
      <c r="I20" s="95"/>
      <c r="J20" s="95"/>
      <c r="K20" s="95"/>
      <c r="L20" s="95"/>
    </row>
    <row r="21" spans="1:12" ht="22.5" customHeight="1">
      <c r="A21" s="95">
        <v>79</v>
      </c>
      <c r="B21" s="96" t="s">
        <v>16</v>
      </c>
      <c r="C21" s="130">
        <v>28.85</v>
      </c>
      <c r="D21" s="96">
        <v>9.6</v>
      </c>
      <c r="E21" s="95">
        <v>9.75</v>
      </c>
      <c r="F21" s="95">
        <v>9.5</v>
      </c>
      <c r="G21" s="95"/>
      <c r="H21" s="95"/>
      <c r="I21" s="95"/>
      <c r="J21" s="95"/>
      <c r="K21" s="95"/>
      <c r="L21" s="95"/>
    </row>
  </sheetData>
  <mergeCells count="5">
    <mergeCell ref="A1:L1"/>
    <mergeCell ref="A2:F2"/>
    <mergeCell ref="G2:L2"/>
    <mergeCell ref="A9:F9"/>
    <mergeCell ref="G9:L9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45F8-DBE9-451A-A4EE-86EE2BCC22FE}">
  <dimension ref="A1:L27"/>
  <sheetViews>
    <sheetView view="pageLayout" topLeftCell="A7" zoomScaleNormal="85" workbookViewId="0">
      <selection activeCell="A2" sqref="A2:L27"/>
    </sheetView>
  </sheetViews>
  <sheetFormatPr defaultRowHeight="18.75"/>
  <cols>
    <col min="1" max="2" width="14" style="138" customWidth="1"/>
    <col min="3" max="3" width="11.42578125" style="138" customWidth="1"/>
    <col min="4" max="4" width="9.140625" style="138" customWidth="1"/>
    <col min="5" max="5" width="8.28515625" style="138" customWidth="1"/>
    <col min="6" max="6" width="9.85546875" style="138" customWidth="1"/>
    <col min="7" max="7" width="10.7109375" style="138" customWidth="1"/>
    <col min="8" max="8" width="14.42578125" style="138" customWidth="1"/>
    <col min="9" max="9" width="9.5703125" style="138" customWidth="1"/>
    <col min="10" max="10" width="8.5703125" style="138" customWidth="1"/>
    <col min="11" max="11" width="9.85546875" style="138" customWidth="1"/>
    <col min="12" max="12" width="10.5703125" style="138" customWidth="1"/>
    <col min="13" max="16384" width="9.140625" style="133"/>
  </cols>
  <sheetData>
    <row r="1" spans="1:12">
      <c r="A1" s="305" t="s">
        <v>421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</row>
    <row r="2" spans="1:12" ht="37.5">
      <c r="A2" s="134" t="s">
        <v>360</v>
      </c>
      <c r="B2" s="134" t="s">
        <v>337</v>
      </c>
      <c r="C2" s="134" t="s">
        <v>206</v>
      </c>
      <c r="D2" s="134" t="s">
        <v>127</v>
      </c>
      <c r="E2" s="134" t="s">
        <v>132</v>
      </c>
      <c r="F2" s="134" t="s">
        <v>133</v>
      </c>
      <c r="G2" s="134" t="s">
        <v>419</v>
      </c>
      <c r="H2" s="134" t="s">
        <v>414</v>
      </c>
      <c r="I2" s="134" t="s">
        <v>206</v>
      </c>
      <c r="J2" s="134" t="s">
        <v>127</v>
      </c>
      <c r="K2" s="134" t="s">
        <v>132</v>
      </c>
      <c r="L2" s="134" t="s">
        <v>133</v>
      </c>
    </row>
    <row r="3" spans="1:12" ht="39" customHeight="1">
      <c r="A3" s="135" t="s">
        <v>335</v>
      </c>
      <c r="B3" s="137" t="s">
        <v>16</v>
      </c>
      <c r="C3" s="136">
        <v>29.75</v>
      </c>
      <c r="D3" s="137" t="s">
        <v>344</v>
      </c>
      <c r="E3" s="135">
        <v>10</v>
      </c>
      <c r="F3" s="135">
        <v>10</v>
      </c>
      <c r="G3" s="135">
        <v>1</v>
      </c>
      <c r="H3" s="139" t="s">
        <v>416</v>
      </c>
      <c r="I3" s="136">
        <v>29</v>
      </c>
      <c r="J3" s="137">
        <v>9</v>
      </c>
      <c r="K3" s="135">
        <v>10</v>
      </c>
      <c r="L3" s="135">
        <v>10</v>
      </c>
    </row>
    <row r="4" spans="1:12" ht="16.5" customHeight="1">
      <c r="A4" s="135">
        <v>3</v>
      </c>
      <c r="B4" s="137" t="s">
        <v>16</v>
      </c>
      <c r="C4" s="136">
        <v>29.25</v>
      </c>
      <c r="D4" s="137" t="s">
        <v>344</v>
      </c>
      <c r="E4" s="135">
        <v>10</v>
      </c>
      <c r="F4" s="135" t="s">
        <v>349</v>
      </c>
      <c r="G4" s="137">
        <v>2</v>
      </c>
      <c r="H4" s="139" t="s">
        <v>416</v>
      </c>
      <c r="I4" s="136">
        <v>28.75</v>
      </c>
      <c r="J4" s="137">
        <v>9</v>
      </c>
      <c r="K4" s="135">
        <v>9.75</v>
      </c>
      <c r="L4" s="135">
        <v>10</v>
      </c>
    </row>
    <row r="5" spans="1:12" ht="16.5" customHeight="1">
      <c r="A5" s="135">
        <v>3</v>
      </c>
      <c r="B5" s="137" t="s">
        <v>16</v>
      </c>
      <c r="C5" s="136">
        <v>29.25</v>
      </c>
      <c r="D5" s="137" t="s">
        <v>356</v>
      </c>
      <c r="E5" s="135">
        <v>10</v>
      </c>
      <c r="F5" s="135">
        <v>10</v>
      </c>
      <c r="G5" s="135">
        <v>3</v>
      </c>
      <c r="H5" s="139" t="s">
        <v>416</v>
      </c>
      <c r="I5" s="134">
        <v>28.75</v>
      </c>
      <c r="J5" s="135">
        <v>9</v>
      </c>
      <c r="K5" s="135">
        <v>9.75</v>
      </c>
      <c r="L5" s="135">
        <v>10</v>
      </c>
    </row>
    <row r="6" spans="1:12" ht="16.5" customHeight="1">
      <c r="A6" s="135">
        <v>3</v>
      </c>
      <c r="B6" s="137" t="s">
        <v>16</v>
      </c>
      <c r="C6" s="136">
        <v>29.25</v>
      </c>
      <c r="D6" s="137" t="s">
        <v>344</v>
      </c>
      <c r="E6" s="135" t="s">
        <v>344</v>
      </c>
      <c r="F6" s="135" t="s">
        <v>344</v>
      </c>
      <c r="G6" s="137">
        <v>4</v>
      </c>
      <c r="H6" s="139" t="s">
        <v>416</v>
      </c>
      <c r="I6" s="134">
        <v>28.5</v>
      </c>
      <c r="J6" s="135">
        <v>9.25</v>
      </c>
      <c r="K6" s="135">
        <v>10</v>
      </c>
      <c r="L6" s="135">
        <v>9.25</v>
      </c>
    </row>
    <row r="7" spans="1:12" ht="16.5" customHeight="1">
      <c r="A7" s="135">
        <v>3</v>
      </c>
      <c r="B7" s="137" t="s">
        <v>16</v>
      </c>
      <c r="C7" s="136">
        <v>29.25</v>
      </c>
      <c r="D7" s="137" t="s">
        <v>349</v>
      </c>
      <c r="E7" s="135">
        <v>10</v>
      </c>
      <c r="F7" s="135" t="s">
        <v>344</v>
      </c>
      <c r="G7" s="135">
        <v>5</v>
      </c>
      <c r="H7" s="140" t="s">
        <v>404</v>
      </c>
      <c r="I7" s="134">
        <v>28.25</v>
      </c>
      <c r="J7" s="135">
        <v>9</v>
      </c>
      <c r="K7" s="135">
        <v>10</v>
      </c>
      <c r="L7" s="135">
        <v>9.25</v>
      </c>
    </row>
    <row r="8" spans="1:12" ht="16.5" customHeight="1">
      <c r="A8" s="135">
        <v>14</v>
      </c>
      <c r="B8" s="137" t="s">
        <v>16</v>
      </c>
      <c r="C8" s="136">
        <v>29</v>
      </c>
      <c r="D8" s="137" t="s">
        <v>349</v>
      </c>
      <c r="E8" s="135">
        <v>10</v>
      </c>
      <c r="F8" s="135" t="s">
        <v>349</v>
      </c>
      <c r="G8" s="137">
        <v>6</v>
      </c>
      <c r="H8" s="139" t="s">
        <v>416</v>
      </c>
      <c r="I8" s="134">
        <v>28.25</v>
      </c>
      <c r="J8" s="135">
        <v>8.25</v>
      </c>
      <c r="K8" s="135">
        <v>10</v>
      </c>
      <c r="L8" s="135">
        <v>10</v>
      </c>
    </row>
    <row r="9" spans="1:12" ht="16.5" customHeight="1">
      <c r="A9" s="135">
        <v>14</v>
      </c>
      <c r="B9" s="137" t="s">
        <v>16</v>
      </c>
      <c r="C9" s="136">
        <v>29</v>
      </c>
      <c r="D9" s="137" t="s">
        <v>344</v>
      </c>
      <c r="E9" s="135">
        <v>10</v>
      </c>
      <c r="F9" s="135" t="s">
        <v>356</v>
      </c>
      <c r="G9" s="135">
        <v>7</v>
      </c>
      <c r="H9" s="139" t="s">
        <v>416</v>
      </c>
      <c r="I9" s="134">
        <v>28.25</v>
      </c>
      <c r="J9" s="135">
        <v>8.75</v>
      </c>
      <c r="K9" s="135">
        <v>10</v>
      </c>
      <c r="L9" s="135">
        <v>9.5</v>
      </c>
    </row>
    <row r="10" spans="1:12" ht="16.5" customHeight="1">
      <c r="A10" s="135">
        <v>14</v>
      </c>
      <c r="B10" s="137" t="s">
        <v>16</v>
      </c>
      <c r="C10" s="136">
        <v>29</v>
      </c>
      <c r="D10" s="137" t="s">
        <v>356</v>
      </c>
      <c r="E10" s="135">
        <v>10</v>
      </c>
      <c r="F10" s="135" t="s">
        <v>344</v>
      </c>
      <c r="G10" s="137">
        <v>8</v>
      </c>
      <c r="H10" s="140" t="s">
        <v>402</v>
      </c>
      <c r="I10" s="134">
        <v>28.25</v>
      </c>
      <c r="J10" s="135">
        <v>9.25</v>
      </c>
      <c r="K10" s="135">
        <v>10</v>
      </c>
      <c r="L10" s="135">
        <v>9</v>
      </c>
    </row>
    <row r="11" spans="1:12" ht="16.5" customHeight="1">
      <c r="A11" s="135">
        <v>14</v>
      </c>
      <c r="B11" s="137" t="s">
        <v>16</v>
      </c>
      <c r="C11" s="136">
        <v>29</v>
      </c>
      <c r="D11" s="137" t="s">
        <v>349</v>
      </c>
      <c r="E11" s="135">
        <v>10</v>
      </c>
      <c r="F11" s="135" t="s">
        <v>349</v>
      </c>
      <c r="G11" s="135">
        <v>9</v>
      </c>
      <c r="H11" s="139" t="s">
        <v>416</v>
      </c>
      <c r="I11" s="134">
        <v>28.25</v>
      </c>
      <c r="J11" s="135">
        <v>9</v>
      </c>
      <c r="K11" s="135">
        <v>9.5</v>
      </c>
      <c r="L11" s="135">
        <v>9.75</v>
      </c>
    </row>
    <row r="12" spans="1:12" ht="16.5" customHeight="1">
      <c r="A12" s="135">
        <v>14</v>
      </c>
      <c r="B12" s="137" t="s">
        <v>16</v>
      </c>
      <c r="C12" s="136">
        <v>29</v>
      </c>
      <c r="D12" s="137" t="s">
        <v>356</v>
      </c>
      <c r="E12" s="135">
        <v>10</v>
      </c>
      <c r="F12" s="135" t="s">
        <v>344</v>
      </c>
      <c r="G12" s="137">
        <v>10</v>
      </c>
      <c r="H12" s="139" t="s">
        <v>416</v>
      </c>
      <c r="I12" s="134">
        <v>28.25</v>
      </c>
      <c r="J12" s="135">
        <v>9</v>
      </c>
      <c r="K12" s="135">
        <v>9.5</v>
      </c>
      <c r="L12" s="135">
        <v>9.75</v>
      </c>
    </row>
    <row r="13" spans="1:12" ht="16.5" customHeight="1">
      <c r="A13" s="135">
        <v>14</v>
      </c>
      <c r="B13" s="137" t="s">
        <v>16</v>
      </c>
      <c r="C13" s="136">
        <v>29</v>
      </c>
      <c r="D13" s="137" t="s">
        <v>349</v>
      </c>
      <c r="E13" s="135">
        <v>10</v>
      </c>
      <c r="F13" s="135" t="s">
        <v>349</v>
      </c>
      <c r="G13" s="135">
        <v>11</v>
      </c>
      <c r="H13" s="139" t="s">
        <v>416</v>
      </c>
      <c r="I13" s="134">
        <v>28.25</v>
      </c>
      <c r="J13" s="135">
        <v>8.75</v>
      </c>
      <c r="K13" s="135">
        <v>9.5</v>
      </c>
      <c r="L13" s="135">
        <v>10</v>
      </c>
    </row>
    <row r="14" spans="1:12" ht="16.5" customHeight="1">
      <c r="A14" s="135">
        <v>55</v>
      </c>
      <c r="B14" s="137" t="s">
        <v>16</v>
      </c>
      <c r="C14" s="136">
        <v>28.75</v>
      </c>
      <c r="D14" s="137" t="s">
        <v>356</v>
      </c>
      <c r="E14" s="135" t="s">
        <v>344</v>
      </c>
      <c r="F14" s="135" t="s">
        <v>344</v>
      </c>
      <c r="G14" s="137">
        <v>12</v>
      </c>
      <c r="H14" s="139" t="s">
        <v>416</v>
      </c>
      <c r="I14" s="134">
        <v>28.25</v>
      </c>
      <c r="J14" s="135">
        <v>8.5</v>
      </c>
      <c r="K14" s="135">
        <v>10</v>
      </c>
      <c r="L14" s="135">
        <v>9.75</v>
      </c>
    </row>
    <row r="15" spans="1:12" ht="16.5" customHeight="1">
      <c r="A15" s="135">
        <v>55</v>
      </c>
      <c r="B15" s="137" t="s">
        <v>16</v>
      </c>
      <c r="C15" s="136">
        <v>28.75</v>
      </c>
      <c r="D15" s="137" t="s">
        <v>349</v>
      </c>
      <c r="E15" s="135" t="s">
        <v>344</v>
      </c>
      <c r="F15" s="135" t="s">
        <v>349</v>
      </c>
      <c r="G15" s="135">
        <v>13</v>
      </c>
      <c r="H15" s="139" t="s">
        <v>416</v>
      </c>
      <c r="I15" s="134">
        <v>28.25</v>
      </c>
      <c r="J15" s="135">
        <v>8.75</v>
      </c>
      <c r="K15" s="135">
        <v>10</v>
      </c>
      <c r="L15" s="135">
        <v>9.5</v>
      </c>
    </row>
    <row r="16" spans="1:12" ht="16.5" customHeight="1">
      <c r="A16" s="135">
        <v>55</v>
      </c>
      <c r="B16" s="137" t="s">
        <v>16</v>
      </c>
      <c r="C16" s="136">
        <v>28.75</v>
      </c>
      <c r="D16" s="137" t="s">
        <v>349</v>
      </c>
      <c r="E16" s="135">
        <v>10</v>
      </c>
      <c r="F16" s="135" t="s">
        <v>356</v>
      </c>
      <c r="G16" s="137">
        <v>14</v>
      </c>
      <c r="H16" s="139" t="s">
        <v>416</v>
      </c>
      <c r="I16" s="134">
        <v>28</v>
      </c>
      <c r="J16" s="135">
        <v>8.75</v>
      </c>
      <c r="K16" s="135">
        <v>9.5</v>
      </c>
      <c r="L16" s="135">
        <v>9.75</v>
      </c>
    </row>
    <row r="17" spans="1:12" ht="16.5" customHeight="1">
      <c r="A17" s="135">
        <v>55</v>
      </c>
      <c r="B17" s="137" t="s">
        <v>16</v>
      </c>
      <c r="C17" s="136">
        <v>28.75</v>
      </c>
      <c r="D17" s="137" t="s">
        <v>349</v>
      </c>
      <c r="E17" s="135" t="s">
        <v>344</v>
      </c>
      <c r="F17" s="135" t="s">
        <v>349</v>
      </c>
      <c r="G17" s="135">
        <v>15</v>
      </c>
      <c r="H17" s="139" t="s">
        <v>416</v>
      </c>
      <c r="I17" s="134">
        <v>28</v>
      </c>
      <c r="J17" s="135">
        <v>9</v>
      </c>
      <c r="K17" s="135">
        <v>9.5</v>
      </c>
      <c r="L17" s="135">
        <v>9.5</v>
      </c>
    </row>
    <row r="18" spans="1:12" ht="16.5" customHeight="1">
      <c r="A18" s="135"/>
      <c r="B18" s="135"/>
      <c r="C18" s="135"/>
      <c r="D18" s="135"/>
      <c r="E18" s="135"/>
      <c r="F18" s="135"/>
      <c r="G18" s="137">
        <v>16</v>
      </c>
      <c r="H18" s="140" t="s">
        <v>402</v>
      </c>
      <c r="I18" s="134">
        <v>28</v>
      </c>
      <c r="J18" s="135">
        <v>9.25</v>
      </c>
      <c r="K18" s="135">
        <v>10</v>
      </c>
      <c r="L18" s="135">
        <v>8.75</v>
      </c>
    </row>
    <row r="19" spans="1:12" ht="16.5" customHeight="1">
      <c r="A19" s="135"/>
      <c r="B19" s="135"/>
      <c r="C19" s="135"/>
      <c r="D19" s="135"/>
      <c r="E19" s="135"/>
      <c r="F19" s="135"/>
      <c r="G19" s="135">
        <v>17</v>
      </c>
      <c r="H19" s="139" t="s">
        <v>416</v>
      </c>
      <c r="I19" s="134">
        <v>28</v>
      </c>
      <c r="J19" s="135">
        <v>8.5</v>
      </c>
      <c r="K19" s="135">
        <v>9.75</v>
      </c>
      <c r="L19" s="135">
        <v>9.75</v>
      </c>
    </row>
    <row r="20" spans="1:12" ht="16.5" customHeight="1">
      <c r="A20" s="135"/>
      <c r="B20" s="135"/>
      <c r="C20" s="135"/>
      <c r="D20" s="135"/>
      <c r="E20" s="135"/>
      <c r="F20" s="135"/>
      <c r="G20" s="137">
        <v>18</v>
      </c>
      <c r="H20" s="139" t="s">
        <v>416</v>
      </c>
      <c r="I20" s="134">
        <v>28</v>
      </c>
      <c r="J20" s="135">
        <v>8.75</v>
      </c>
      <c r="K20" s="135">
        <v>9.5</v>
      </c>
      <c r="L20" s="135">
        <v>9.75</v>
      </c>
    </row>
    <row r="21" spans="1:12" ht="16.5" customHeight="1">
      <c r="A21" s="135"/>
      <c r="B21" s="135"/>
      <c r="C21" s="135"/>
      <c r="D21" s="135"/>
      <c r="E21" s="135"/>
      <c r="F21" s="135"/>
      <c r="G21" s="135">
        <v>19</v>
      </c>
      <c r="H21" s="139" t="s">
        <v>416</v>
      </c>
      <c r="I21" s="134">
        <v>28</v>
      </c>
      <c r="J21" s="135">
        <v>8.5</v>
      </c>
      <c r="K21" s="135">
        <v>9.5</v>
      </c>
      <c r="L21" s="135">
        <v>10</v>
      </c>
    </row>
    <row r="22" spans="1:12" ht="16.5" customHeight="1">
      <c r="A22" s="135"/>
      <c r="B22" s="135"/>
      <c r="C22" s="135"/>
      <c r="D22" s="135"/>
      <c r="E22" s="135"/>
      <c r="F22" s="135"/>
      <c r="G22" s="137">
        <v>20</v>
      </c>
      <c r="H22" s="139" t="s">
        <v>416</v>
      </c>
      <c r="I22" s="134">
        <v>28</v>
      </c>
      <c r="J22" s="135">
        <v>9</v>
      </c>
      <c r="K22" s="135">
        <v>9.5</v>
      </c>
      <c r="L22" s="135">
        <v>9.5</v>
      </c>
    </row>
    <row r="23" spans="1:12" ht="16.5" customHeight="1">
      <c r="B23" s="135"/>
      <c r="C23" s="135"/>
      <c r="D23" s="135"/>
      <c r="E23" s="135"/>
      <c r="F23" s="135"/>
      <c r="G23" s="135">
        <v>21</v>
      </c>
      <c r="H23" s="139" t="s">
        <v>416</v>
      </c>
      <c r="I23" s="134">
        <v>28</v>
      </c>
      <c r="J23" s="135">
        <v>8.5</v>
      </c>
      <c r="K23" s="135">
        <v>10</v>
      </c>
      <c r="L23" s="135">
        <v>9.5</v>
      </c>
    </row>
    <row r="24" spans="1:12" ht="16.5" customHeight="1"/>
    <row r="25" spans="1:12" ht="16.5" customHeight="1">
      <c r="H25" s="139" t="s">
        <v>416</v>
      </c>
      <c r="I25" s="135">
        <f>COUNTIF(H$3:H$23,H25)</f>
        <v>18</v>
      </c>
    </row>
    <row r="26" spans="1:12" ht="16.5" customHeight="1">
      <c r="H26" s="140" t="s">
        <v>402</v>
      </c>
      <c r="I26" s="135">
        <f t="shared" ref="I26:I27" si="0">COUNTIF(H$3:H$23,H26)</f>
        <v>2</v>
      </c>
    </row>
    <row r="27" spans="1:12" ht="16.5" customHeight="1">
      <c r="H27" s="140" t="s">
        <v>404</v>
      </c>
      <c r="I27" s="135">
        <f t="shared" si="0"/>
        <v>1</v>
      </c>
    </row>
  </sheetData>
  <mergeCells count="1">
    <mergeCell ref="A1:L1"/>
  </mergeCells>
  <pageMargins left="0.67708333333333337" right="0.51041666666666663" top="0.75" bottom="0.45833333333333331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2E805-17D1-4912-9C6A-B655F642A519}">
  <dimension ref="A1:K54"/>
  <sheetViews>
    <sheetView view="pageLayout" topLeftCell="A37" zoomScale="85" zoomScaleNormal="100" zoomScalePageLayoutView="85" workbookViewId="0">
      <selection activeCell="E54" sqref="E54"/>
    </sheetView>
  </sheetViews>
  <sheetFormatPr defaultRowHeight="18.75"/>
  <cols>
    <col min="1" max="1" width="4.85546875" style="2" customWidth="1"/>
    <col min="2" max="2" width="35.5703125" style="2" customWidth="1"/>
    <col min="3" max="10" width="6.7109375" style="2" customWidth="1"/>
    <col min="11" max="11" width="11.28515625" style="2" customWidth="1"/>
    <col min="12" max="16384" width="9.140625" style="2"/>
  </cols>
  <sheetData>
    <row r="1" spans="1:11">
      <c r="A1" s="246" t="s">
        <v>397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>
      <c r="A2" s="254" t="s">
        <v>449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</row>
    <row r="3" spans="1:11" s="1" customFormat="1" ht="29.25" customHeight="1">
      <c r="A3" s="248" t="s">
        <v>0</v>
      </c>
      <c r="B3" s="248" t="s">
        <v>1</v>
      </c>
      <c r="C3" s="244">
        <v>2020</v>
      </c>
      <c r="D3" s="245"/>
      <c r="E3" s="244">
        <v>2021</v>
      </c>
      <c r="F3" s="245"/>
      <c r="G3" s="244">
        <v>2022</v>
      </c>
      <c r="H3" s="245"/>
      <c r="I3" s="244" t="s">
        <v>83</v>
      </c>
      <c r="J3" s="245"/>
      <c r="K3" s="250" t="s">
        <v>440</v>
      </c>
    </row>
    <row r="4" spans="1:11" s="1" customFormat="1" ht="14.25" customHeight="1">
      <c r="A4" s="249"/>
      <c r="B4" s="249"/>
      <c r="C4" s="198" t="s">
        <v>2</v>
      </c>
      <c r="D4" s="198" t="s">
        <v>3</v>
      </c>
      <c r="E4" s="198" t="s">
        <v>2</v>
      </c>
      <c r="F4" s="198" t="s">
        <v>3</v>
      </c>
      <c r="G4" s="198" t="s">
        <v>2</v>
      </c>
      <c r="H4" s="198" t="s">
        <v>3</v>
      </c>
      <c r="I4" s="198" t="s">
        <v>2</v>
      </c>
      <c r="J4" s="198" t="s">
        <v>3</v>
      </c>
      <c r="K4" s="251"/>
    </row>
    <row r="5" spans="1:11" ht="18.75" customHeight="1">
      <c r="A5" s="3">
        <v>1</v>
      </c>
      <c r="B5" s="4" t="s">
        <v>89</v>
      </c>
      <c r="C5" s="5">
        <v>8.0224550898203599</v>
      </c>
      <c r="D5" s="6">
        <f t="shared" ref="D5:D47" si="0">RANK(C5,$C$5:$C$54)</f>
        <v>1</v>
      </c>
      <c r="E5" s="5">
        <v>8.0703125</v>
      </c>
      <c r="F5" s="6">
        <f t="shared" ref="F5:F48" si="1">RANK(E5,$E$5:$E$53)</f>
        <v>1</v>
      </c>
      <c r="G5" s="146">
        <v>8.1999999999999993</v>
      </c>
      <c r="H5" s="6">
        <f t="shared" ref="H5:H49" si="2">RANK(G5,$G$5:$G$53)</f>
        <v>1</v>
      </c>
      <c r="I5" s="222">
        <v>8.4815340909090917</v>
      </c>
      <c r="J5" s="6">
        <f>RANK(I5,$I$5:$I$53)</f>
        <v>1</v>
      </c>
      <c r="K5" s="6">
        <f>H5-J5</f>
        <v>0</v>
      </c>
    </row>
    <row r="6" spans="1:11" ht="18.75" customHeight="1">
      <c r="A6" s="3">
        <v>2</v>
      </c>
      <c r="B6" s="4" t="s">
        <v>92</v>
      </c>
      <c r="C6" s="5">
        <v>7.058098591549296</v>
      </c>
      <c r="D6" s="6">
        <f t="shared" si="0"/>
        <v>12</v>
      </c>
      <c r="E6" s="5">
        <v>7.1088235294117643</v>
      </c>
      <c r="F6" s="6">
        <f t="shared" si="1"/>
        <v>16</v>
      </c>
      <c r="G6" s="146">
        <v>7.67</v>
      </c>
      <c r="H6" s="6">
        <f t="shared" si="2"/>
        <v>4</v>
      </c>
      <c r="I6" s="222">
        <v>6.9443319838056681</v>
      </c>
      <c r="J6" s="6">
        <f t="shared" ref="J6:J53" si="3">RANK(I6,$I$5:$I$53)</f>
        <v>20</v>
      </c>
      <c r="K6" s="6">
        <f t="shared" ref="K6:K53" si="4">H6-J6</f>
        <v>-16</v>
      </c>
    </row>
    <row r="7" spans="1:11" ht="18.75" customHeight="1">
      <c r="A7" s="3">
        <v>3</v>
      </c>
      <c r="B7" s="4" t="s">
        <v>90</v>
      </c>
      <c r="C7" s="5">
        <v>6.7141255605381165</v>
      </c>
      <c r="D7" s="6">
        <f t="shared" si="0"/>
        <v>22</v>
      </c>
      <c r="E7" s="5">
        <v>7.2927461139896375</v>
      </c>
      <c r="F7" s="6">
        <f t="shared" si="1"/>
        <v>9</v>
      </c>
      <c r="G7" s="146">
        <v>7.32</v>
      </c>
      <c r="H7" s="6">
        <f t="shared" si="2"/>
        <v>9</v>
      </c>
      <c r="I7" s="5">
        <v>7.0877192982456139</v>
      </c>
      <c r="J7" s="6">
        <f t="shared" si="3"/>
        <v>17</v>
      </c>
      <c r="K7" s="6">
        <f t="shared" si="4"/>
        <v>-8</v>
      </c>
    </row>
    <row r="8" spans="1:11" ht="18.75" customHeight="1">
      <c r="A8" s="3">
        <v>4</v>
      </c>
      <c r="B8" s="4" t="s">
        <v>96</v>
      </c>
      <c r="C8" s="5">
        <v>6.5292553191489358</v>
      </c>
      <c r="D8" s="6">
        <f t="shared" si="0"/>
        <v>26</v>
      </c>
      <c r="E8" s="5">
        <v>7.0365853658536581</v>
      </c>
      <c r="F8" s="6">
        <f t="shared" si="1"/>
        <v>18</v>
      </c>
      <c r="G8" s="146">
        <v>6.9</v>
      </c>
      <c r="H8" s="6">
        <f t="shared" si="2"/>
        <v>23</v>
      </c>
      <c r="I8" s="222">
        <v>7.1512681159420293</v>
      </c>
      <c r="J8" s="6">
        <f t="shared" si="3"/>
        <v>14</v>
      </c>
      <c r="K8" s="6">
        <f t="shared" si="4"/>
        <v>9</v>
      </c>
    </row>
    <row r="9" spans="1:11" ht="18.75" customHeight="1">
      <c r="A9" s="3">
        <v>5</v>
      </c>
      <c r="B9" s="4" t="s">
        <v>93</v>
      </c>
      <c r="C9" s="5">
        <v>7.0966767371601209</v>
      </c>
      <c r="D9" s="6">
        <f t="shared" si="0"/>
        <v>9</v>
      </c>
      <c r="E9" s="5">
        <v>7.3233438485804419</v>
      </c>
      <c r="F9" s="6">
        <f t="shared" si="1"/>
        <v>8</v>
      </c>
      <c r="G9" s="146">
        <v>7.06</v>
      </c>
      <c r="H9" s="6">
        <f t="shared" si="2"/>
        <v>16</v>
      </c>
      <c r="I9" s="222">
        <v>8.0728417266187051</v>
      </c>
      <c r="J9" s="6">
        <f t="shared" si="3"/>
        <v>2</v>
      </c>
      <c r="K9" s="6">
        <f t="shared" si="4"/>
        <v>14</v>
      </c>
    </row>
    <row r="10" spans="1:11" ht="18.75" customHeight="1">
      <c r="A10" s="3">
        <v>6</v>
      </c>
      <c r="B10" s="4" t="s">
        <v>95</v>
      </c>
      <c r="C10" s="5">
        <v>7.0739795918367347</v>
      </c>
      <c r="D10" s="6">
        <f t="shared" si="0"/>
        <v>10</v>
      </c>
      <c r="E10" s="5">
        <v>7.0114329268292686</v>
      </c>
      <c r="F10" s="6">
        <f t="shared" si="1"/>
        <v>19</v>
      </c>
      <c r="G10" s="146">
        <v>6.94</v>
      </c>
      <c r="H10" s="6">
        <f t="shared" si="2"/>
        <v>20</v>
      </c>
      <c r="I10" s="222">
        <v>7.2755417956656343</v>
      </c>
      <c r="J10" s="6">
        <f t="shared" si="3"/>
        <v>11</v>
      </c>
      <c r="K10" s="6">
        <f t="shared" si="4"/>
        <v>9</v>
      </c>
    </row>
    <row r="11" spans="1:11" ht="18.75" customHeight="1">
      <c r="A11" s="3">
        <v>7</v>
      </c>
      <c r="B11" s="4" t="s">
        <v>105</v>
      </c>
      <c r="C11" s="5">
        <v>6.8344155844155843</v>
      </c>
      <c r="D11" s="6">
        <f t="shared" si="0"/>
        <v>18</v>
      </c>
      <c r="E11" s="5">
        <v>7.11</v>
      </c>
      <c r="F11" s="6">
        <f t="shared" si="1"/>
        <v>15</v>
      </c>
      <c r="G11" s="146">
        <v>7.03</v>
      </c>
      <c r="H11" s="6">
        <f t="shared" si="2"/>
        <v>18</v>
      </c>
      <c r="I11" s="222">
        <v>7.0270618556701034</v>
      </c>
      <c r="J11" s="6">
        <f t="shared" si="3"/>
        <v>18</v>
      </c>
      <c r="K11" s="6">
        <f t="shared" si="4"/>
        <v>0</v>
      </c>
    </row>
    <row r="12" spans="1:11" ht="18.75" customHeight="1">
      <c r="A12" s="3">
        <v>8</v>
      </c>
      <c r="B12" s="4" t="s">
        <v>29</v>
      </c>
      <c r="C12" s="5">
        <v>6.9177419354838712</v>
      </c>
      <c r="D12" s="6">
        <f t="shared" si="0"/>
        <v>15</v>
      </c>
      <c r="E12" s="5">
        <v>7.0694980694980698</v>
      </c>
      <c r="F12" s="6">
        <f t="shared" si="1"/>
        <v>17</v>
      </c>
      <c r="G12" s="146">
        <v>6.9</v>
      </c>
      <c r="H12" s="6">
        <f t="shared" si="2"/>
        <v>23</v>
      </c>
      <c r="I12" s="222">
        <v>7.1313025210084033</v>
      </c>
      <c r="J12" s="6">
        <f t="shared" si="3"/>
        <v>15</v>
      </c>
      <c r="K12" s="6">
        <f t="shared" si="4"/>
        <v>8</v>
      </c>
    </row>
    <row r="13" spans="1:11" ht="18.75" customHeight="1">
      <c r="A13" s="3">
        <v>9</v>
      </c>
      <c r="B13" s="4" t="s">
        <v>20</v>
      </c>
      <c r="C13" s="5">
        <v>6.9098639455782314</v>
      </c>
      <c r="D13" s="6">
        <f t="shared" si="0"/>
        <v>16</v>
      </c>
      <c r="E13" s="5">
        <v>7.2861842105263159</v>
      </c>
      <c r="F13" s="6">
        <f t="shared" si="1"/>
        <v>10</v>
      </c>
      <c r="G13" s="146">
        <v>7.22</v>
      </c>
      <c r="H13" s="6">
        <f t="shared" si="2"/>
        <v>12</v>
      </c>
      <c r="I13" s="222">
        <v>6.9485645933014357</v>
      </c>
      <c r="J13" s="6">
        <f t="shared" si="3"/>
        <v>19</v>
      </c>
      <c r="K13" s="6">
        <f t="shared" si="4"/>
        <v>-7</v>
      </c>
    </row>
    <row r="14" spans="1:11" ht="18.75" customHeight="1">
      <c r="A14" s="3">
        <v>10</v>
      </c>
      <c r="B14" s="4" t="s">
        <v>94</v>
      </c>
      <c r="C14" s="5">
        <v>6.9712990936555892</v>
      </c>
      <c r="D14" s="6">
        <f t="shared" si="0"/>
        <v>14</v>
      </c>
      <c r="E14" s="5">
        <v>7.7018518518518517</v>
      </c>
      <c r="F14" s="6">
        <f t="shared" si="1"/>
        <v>3</v>
      </c>
      <c r="G14" s="146">
        <v>7.44</v>
      </c>
      <c r="H14" s="6">
        <f t="shared" si="2"/>
        <v>6</v>
      </c>
      <c r="I14" s="222">
        <v>7.5778688524590168</v>
      </c>
      <c r="J14" s="6">
        <f t="shared" si="3"/>
        <v>6</v>
      </c>
      <c r="K14" s="6">
        <f t="shared" si="4"/>
        <v>0</v>
      </c>
    </row>
    <row r="15" spans="1:11" ht="18.75" customHeight="1">
      <c r="A15" s="3">
        <v>11</v>
      </c>
      <c r="B15" s="4" t="s">
        <v>102</v>
      </c>
      <c r="C15" s="5">
        <v>7.0684039087947879</v>
      </c>
      <c r="D15" s="6">
        <f t="shared" si="0"/>
        <v>11</v>
      </c>
      <c r="E15" s="5">
        <v>7.6244725738396628</v>
      </c>
      <c r="F15" s="6">
        <f t="shared" si="1"/>
        <v>4</v>
      </c>
      <c r="G15" s="146">
        <v>7.08</v>
      </c>
      <c r="H15" s="6">
        <f t="shared" si="2"/>
        <v>15</v>
      </c>
      <c r="I15" s="222">
        <v>7.7549999999999999</v>
      </c>
      <c r="J15" s="6">
        <f t="shared" si="3"/>
        <v>5</v>
      </c>
      <c r="K15" s="6">
        <f t="shared" si="4"/>
        <v>10</v>
      </c>
    </row>
    <row r="16" spans="1:11" ht="18.75" customHeight="1">
      <c r="A16" s="3">
        <v>12</v>
      </c>
      <c r="B16" s="4" t="s">
        <v>108</v>
      </c>
      <c r="C16" s="5">
        <v>7.6020000000000003</v>
      </c>
      <c r="D16" s="6">
        <f t="shared" si="0"/>
        <v>3</v>
      </c>
      <c r="E16" s="5">
        <v>7.2317073170731705</v>
      </c>
      <c r="F16" s="6">
        <f t="shared" si="1"/>
        <v>11</v>
      </c>
      <c r="G16" s="146">
        <v>6.94</v>
      </c>
      <c r="H16" s="6">
        <f t="shared" si="2"/>
        <v>20</v>
      </c>
      <c r="I16" s="222">
        <v>7.3812499999999996</v>
      </c>
      <c r="J16" s="6">
        <f t="shared" si="3"/>
        <v>8</v>
      </c>
      <c r="K16" s="6">
        <f t="shared" si="4"/>
        <v>12</v>
      </c>
    </row>
    <row r="17" spans="1:11" ht="18.75" customHeight="1">
      <c r="A17" s="3">
        <v>13</v>
      </c>
      <c r="B17" s="4" t="s">
        <v>91</v>
      </c>
      <c r="C17" s="5">
        <v>7.2539473684210529</v>
      </c>
      <c r="D17" s="6">
        <f t="shared" si="0"/>
        <v>5</v>
      </c>
      <c r="E17" s="5">
        <v>7.4578804347826084</v>
      </c>
      <c r="F17" s="6">
        <f t="shared" si="1"/>
        <v>6</v>
      </c>
      <c r="G17" s="146">
        <v>7.27</v>
      </c>
      <c r="H17" s="6">
        <f t="shared" si="2"/>
        <v>11</v>
      </c>
      <c r="I17" s="222">
        <v>7.5767973856209148</v>
      </c>
      <c r="J17" s="6">
        <f t="shared" si="3"/>
        <v>7</v>
      </c>
      <c r="K17" s="6">
        <f t="shared" si="4"/>
        <v>4</v>
      </c>
    </row>
    <row r="18" spans="1:11" ht="18.75" customHeight="1">
      <c r="A18" s="3">
        <v>14</v>
      </c>
      <c r="B18" s="4" t="s">
        <v>97</v>
      </c>
      <c r="C18" s="5">
        <v>6.7469604863221884</v>
      </c>
      <c r="D18" s="6">
        <f t="shared" si="0"/>
        <v>20</v>
      </c>
      <c r="E18" s="5">
        <v>6.9627071823204423</v>
      </c>
      <c r="F18" s="6">
        <f t="shared" si="1"/>
        <v>22</v>
      </c>
      <c r="G18" s="146">
        <v>6.85</v>
      </c>
      <c r="H18" s="6">
        <f t="shared" si="2"/>
        <v>25</v>
      </c>
      <c r="I18" s="222">
        <v>6.677652733118971</v>
      </c>
      <c r="J18" s="6">
        <f t="shared" si="3"/>
        <v>27</v>
      </c>
      <c r="K18" s="6">
        <f t="shared" si="4"/>
        <v>-2</v>
      </c>
    </row>
    <row r="19" spans="1:11" ht="18.75" customHeight="1">
      <c r="A19" s="3">
        <v>15</v>
      </c>
      <c r="B19" s="4" t="s">
        <v>100</v>
      </c>
      <c r="C19" s="5">
        <v>7.14</v>
      </c>
      <c r="D19" s="6">
        <f t="shared" si="0"/>
        <v>8</v>
      </c>
      <c r="E19" s="5">
        <v>7.3575174825174825</v>
      </c>
      <c r="F19" s="6">
        <f t="shared" si="1"/>
        <v>7</v>
      </c>
      <c r="G19" s="146">
        <v>7.54</v>
      </c>
      <c r="H19" s="6">
        <f t="shared" si="2"/>
        <v>5</v>
      </c>
      <c r="I19" s="222">
        <v>7.1077235772357721</v>
      </c>
      <c r="J19" s="6">
        <f t="shared" si="3"/>
        <v>16</v>
      </c>
      <c r="K19" s="6">
        <f t="shared" si="4"/>
        <v>-11</v>
      </c>
    </row>
    <row r="20" spans="1:11" ht="18.75" customHeight="1">
      <c r="A20" s="3">
        <v>16</v>
      </c>
      <c r="B20" s="4" t="s">
        <v>99</v>
      </c>
      <c r="C20" s="5">
        <v>6.9022058823529413</v>
      </c>
      <c r="D20" s="6">
        <f t="shared" si="0"/>
        <v>17</v>
      </c>
      <c r="E20" s="5">
        <v>6.7782369146005506</v>
      </c>
      <c r="F20" s="6">
        <f t="shared" si="1"/>
        <v>26</v>
      </c>
      <c r="G20" s="146">
        <v>6.92</v>
      </c>
      <c r="H20" s="6">
        <f t="shared" si="2"/>
        <v>22</v>
      </c>
      <c r="I20" s="222">
        <v>7.1875</v>
      </c>
      <c r="J20" s="6">
        <f t="shared" si="3"/>
        <v>13</v>
      </c>
      <c r="K20" s="6">
        <f t="shared" si="4"/>
        <v>9</v>
      </c>
    </row>
    <row r="21" spans="1:11" ht="18.75" customHeight="1">
      <c r="A21" s="3">
        <v>17</v>
      </c>
      <c r="B21" s="4" t="s">
        <v>55</v>
      </c>
      <c r="C21" s="5">
        <v>7.1713362068965516</v>
      </c>
      <c r="D21" s="6">
        <f t="shared" si="0"/>
        <v>7</v>
      </c>
      <c r="E21" s="5">
        <v>7.1676245210727974</v>
      </c>
      <c r="F21" s="6">
        <f t="shared" si="1"/>
        <v>14</v>
      </c>
      <c r="G21" s="146">
        <v>7.22</v>
      </c>
      <c r="H21" s="6">
        <f t="shared" si="2"/>
        <v>12</v>
      </c>
      <c r="I21" s="222">
        <v>6.8201923076923077</v>
      </c>
      <c r="J21" s="6">
        <f t="shared" si="3"/>
        <v>23</v>
      </c>
      <c r="K21" s="6">
        <f t="shared" si="4"/>
        <v>-11</v>
      </c>
    </row>
    <row r="22" spans="1:11" ht="18.75" customHeight="1">
      <c r="A22" s="3">
        <v>18</v>
      </c>
      <c r="B22" s="4" t="s">
        <v>98</v>
      </c>
      <c r="C22" s="5">
        <v>7.2</v>
      </c>
      <c r="D22" s="6">
        <f t="shared" si="0"/>
        <v>6</v>
      </c>
      <c r="E22" s="5">
        <v>7.1964944649446494</v>
      </c>
      <c r="F22" s="6">
        <f t="shared" si="1"/>
        <v>13</v>
      </c>
      <c r="G22" s="146">
        <v>7.41</v>
      </c>
      <c r="H22" s="6">
        <f t="shared" si="2"/>
        <v>8</v>
      </c>
      <c r="I22" s="222">
        <v>7.3807053941908718</v>
      </c>
      <c r="J22" s="6">
        <f t="shared" si="3"/>
        <v>9</v>
      </c>
      <c r="K22" s="6">
        <f t="shared" si="4"/>
        <v>-1</v>
      </c>
    </row>
    <row r="23" spans="1:11" ht="18.75" customHeight="1">
      <c r="A23" s="3">
        <v>19</v>
      </c>
      <c r="B23" s="4" t="s">
        <v>104</v>
      </c>
      <c r="C23" s="5">
        <v>6.8112947658402208</v>
      </c>
      <c r="D23" s="6">
        <f t="shared" si="0"/>
        <v>19</v>
      </c>
      <c r="E23" s="5">
        <v>6.9382640586797066</v>
      </c>
      <c r="F23" s="6">
        <f t="shared" si="1"/>
        <v>23</v>
      </c>
      <c r="G23" s="146">
        <v>7.44</v>
      </c>
      <c r="H23" s="6">
        <f t="shared" si="2"/>
        <v>6</v>
      </c>
      <c r="I23" s="222">
        <v>7.3662952646239557</v>
      </c>
      <c r="J23" s="6">
        <f t="shared" si="3"/>
        <v>10</v>
      </c>
      <c r="K23" s="6">
        <f t="shared" si="4"/>
        <v>-4</v>
      </c>
    </row>
    <row r="24" spans="1:11" ht="18.75" customHeight="1">
      <c r="A24" s="3">
        <v>20</v>
      </c>
      <c r="B24" s="4" t="s">
        <v>121</v>
      </c>
      <c r="C24" s="5">
        <v>5.8934426229508201</v>
      </c>
      <c r="D24" s="6">
        <f t="shared" si="0"/>
        <v>40</v>
      </c>
      <c r="E24" s="5">
        <v>5.9779411764705879</v>
      </c>
      <c r="F24" s="6">
        <f t="shared" si="1"/>
        <v>42</v>
      </c>
      <c r="G24" s="146">
        <v>5.84</v>
      </c>
      <c r="H24" s="6">
        <f t="shared" si="2"/>
        <v>46</v>
      </c>
      <c r="I24" s="222">
        <v>6.3632478632478628</v>
      </c>
      <c r="J24" s="6">
        <f t="shared" si="3"/>
        <v>29</v>
      </c>
      <c r="K24" s="6">
        <f t="shared" si="4"/>
        <v>17</v>
      </c>
    </row>
    <row r="25" spans="1:11" ht="18.75" customHeight="1">
      <c r="A25" s="3">
        <v>21</v>
      </c>
      <c r="B25" s="4" t="s">
        <v>109</v>
      </c>
      <c r="C25" s="5">
        <v>6.5337591240875916</v>
      </c>
      <c r="D25" s="6">
        <f t="shared" si="0"/>
        <v>25</v>
      </c>
      <c r="E25" s="5">
        <v>6.9028150134048261</v>
      </c>
      <c r="F25" s="6">
        <f t="shared" si="1"/>
        <v>24</v>
      </c>
      <c r="G25" s="146">
        <v>7.14</v>
      </c>
      <c r="H25" s="6">
        <f t="shared" si="2"/>
        <v>14</v>
      </c>
      <c r="I25" s="222">
        <v>6.7189320388349518</v>
      </c>
      <c r="J25" s="6">
        <f t="shared" si="3"/>
        <v>26</v>
      </c>
      <c r="K25" s="6">
        <f t="shared" si="4"/>
        <v>-12</v>
      </c>
    </row>
    <row r="26" spans="1:11" ht="18.75" customHeight="1">
      <c r="A26" s="3">
        <v>22</v>
      </c>
      <c r="B26" s="4" t="s">
        <v>60</v>
      </c>
      <c r="C26" s="5">
        <v>6.120772946859903</v>
      </c>
      <c r="D26" s="6">
        <f t="shared" si="0"/>
        <v>36</v>
      </c>
      <c r="E26" s="5">
        <v>6.415909090909091</v>
      </c>
      <c r="F26" s="6">
        <f t="shared" si="1"/>
        <v>33</v>
      </c>
      <c r="G26" s="146">
        <v>6.1</v>
      </c>
      <c r="H26" s="6">
        <f t="shared" si="2"/>
        <v>39</v>
      </c>
      <c r="I26" s="222">
        <v>5.307553956834532</v>
      </c>
      <c r="J26" s="6">
        <f t="shared" si="3"/>
        <v>43</v>
      </c>
      <c r="K26" s="6">
        <f t="shared" si="4"/>
        <v>-4</v>
      </c>
    </row>
    <row r="27" spans="1:11" ht="18.75" customHeight="1">
      <c r="A27" s="3">
        <v>23</v>
      </c>
      <c r="B27" s="4" t="s">
        <v>112</v>
      </c>
      <c r="C27" s="5">
        <v>6.3755186721991706</v>
      </c>
      <c r="D27" s="6">
        <f t="shared" si="0"/>
        <v>30</v>
      </c>
      <c r="E27" s="5">
        <v>6.5454545454545459</v>
      </c>
      <c r="F27" s="6">
        <f t="shared" si="1"/>
        <v>31</v>
      </c>
      <c r="G27" s="146">
        <v>6</v>
      </c>
      <c r="H27" s="6">
        <f t="shared" si="2"/>
        <v>43</v>
      </c>
      <c r="I27" s="222">
        <v>6.0037313432835822</v>
      </c>
      <c r="J27" s="6">
        <f t="shared" si="3"/>
        <v>34</v>
      </c>
      <c r="K27" s="6">
        <f t="shared" si="4"/>
        <v>9</v>
      </c>
    </row>
    <row r="28" spans="1:11" ht="18.75" customHeight="1">
      <c r="A28" s="3">
        <v>24</v>
      </c>
      <c r="B28" s="4" t="s">
        <v>117</v>
      </c>
      <c r="C28" s="5">
        <v>5.9845132743362832</v>
      </c>
      <c r="D28" s="6">
        <f t="shared" si="0"/>
        <v>38</v>
      </c>
      <c r="E28" s="5">
        <v>5.9329268292682924</v>
      </c>
      <c r="F28" s="6">
        <f t="shared" si="1"/>
        <v>43</v>
      </c>
      <c r="G28" s="146">
        <v>6.42</v>
      </c>
      <c r="H28" s="6">
        <f t="shared" si="2"/>
        <v>32</v>
      </c>
      <c r="I28" s="222">
        <v>6.7268041237113403</v>
      </c>
      <c r="J28" s="6">
        <f t="shared" si="3"/>
        <v>25</v>
      </c>
      <c r="K28" s="6">
        <f t="shared" si="4"/>
        <v>7</v>
      </c>
    </row>
    <row r="29" spans="1:11" ht="18.75" customHeight="1">
      <c r="A29" s="3">
        <v>25</v>
      </c>
      <c r="B29" s="4" t="s">
        <v>116</v>
      </c>
      <c r="C29" s="5">
        <v>6.2477134146341466</v>
      </c>
      <c r="D29" s="6">
        <f t="shared" si="0"/>
        <v>32</v>
      </c>
      <c r="E29" s="5">
        <v>6.5881057268722465</v>
      </c>
      <c r="F29" s="6">
        <f t="shared" si="1"/>
        <v>30</v>
      </c>
      <c r="G29" s="146">
        <v>6.4</v>
      </c>
      <c r="H29" s="6">
        <f t="shared" si="2"/>
        <v>34</v>
      </c>
      <c r="I29" s="222">
        <v>6.1419821826280625</v>
      </c>
      <c r="J29" s="6">
        <f t="shared" si="3"/>
        <v>32</v>
      </c>
      <c r="K29" s="6">
        <f t="shared" si="4"/>
        <v>2</v>
      </c>
    </row>
    <row r="30" spans="1:11" ht="18.75" customHeight="1">
      <c r="A30" s="3">
        <v>26</v>
      </c>
      <c r="B30" s="4" t="s">
        <v>21</v>
      </c>
      <c r="C30" s="5">
        <v>6.1687500000000002</v>
      </c>
      <c r="D30" s="6">
        <f t="shared" si="0"/>
        <v>35</v>
      </c>
      <c r="E30" s="5">
        <v>6.3559322033898304</v>
      </c>
      <c r="F30" s="6">
        <f t="shared" si="1"/>
        <v>36</v>
      </c>
      <c r="G30" s="146">
        <v>6.65</v>
      </c>
      <c r="H30" s="6">
        <f t="shared" si="2"/>
        <v>29</v>
      </c>
      <c r="I30" s="222">
        <v>6.1</v>
      </c>
      <c r="J30" s="6">
        <f t="shared" si="3"/>
        <v>33</v>
      </c>
      <c r="K30" s="6">
        <f t="shared" si="4"/>
        <v>-4</v>
      </c>
    </row>
    <row r="31" spans="1:11" ht="18.75" customHeight="1">
      <c r="A31" s="3">
        <v>27</v>
      </c>
      <c r="B31" s="4" t="s">
        <v>103</v>
      </c>
      <c r="C31" s="5">
        <v>6.4990808823529411</v>
      </c>
      <c r="D31" s="6">
        <f t="shared" si="0"/>
        <v>27</v>
      </c>
      <c r="E31" s="5">
        <v>6.6870748299319729</v>
      </c>
      <c r="F31" s="6">
        <f t="shared" si="1"/>
        <v>28</v>
      </c>
      <c r="G31" s="146">
        <v>6.68</v>
      </c>
      <c r="H31" s="6">
        <f t="shared" si="2"/>
        <v>28</v>
      </c>
      <c r="I31" s="222">
        <v>6.8404017857142856</v>
      </c>
      <c r="J31" s="6">
        <f t="shared" si="3"/>
        <v>22</v>
      </c>
      <c r="K31" s="6">
        <f t="shared" si="4"/>
        <v>6</v>
      </c>
    </row>
    <row r="32" spans="1:11" ht="18.75" customHeight="1">
      <c r="A32" s="3">
        <v>28</v>
      </c>
      <c r="B32" s="4" t="s">
        <v>106</v>
      </c>
      <c r="C32" s="5">
        <v>6.7413265306122447</v>
      </c>
      <c r="D32" s="6">
        <f t="shared" si="0"/>
        <v>21</v>
      </c>
      <c r="E32" s="5">
        <v>6.9935567010309274</v>
      </c>
      <c r="F32" s="6">
        <f t="shared" si="1"/>
        <v>21</v>
      </c>
      <c r="G32" s="146">
        <v>7.05</v>
      </c>
      <c r="H32" s="6">
        <f t="shared" si="2"/>
        <v>17</v>
      </c>
      <c r="I32" s="222">
        <v>7.1987612612612617</v>
      </c>
      <c r="J32" s="6">
        <f t="shared" si="3"/>
        <v>12</v>
      </c>
      <c r="K32" s="6">
        <f t="shared" si="4"/>
        <v>5</v>
      </c>
    </row>
    <row r="33" spans="1:11" ht="18.75" customHeight="1">
      <c r="A33" s="3">
        <v>29</v>
      </c>
      <c r="B33" s="4" t="s">
        <v>107</v>
      </c>
      <c r="C33" s="5">
        <v>7.4171874999999998</v>
      </c>
      <c r="D33" s="6">
        <f t="shared" si="0"/>
        <v>4</v>
      </c>
      <c r="E33" s="5">
        <v>7.4987046632124352</v>
      </c>
      <c r="F33" s="6">
        <f t="shared" si="1"/>
        <v>5</v>
      </c>
      <c r="G33" s="146">
        <v>8.09</v>
      </c>
      <c r="H33" s="6">
        <f t="shared" si="2"/>
        <v>2</v>
      </c>
      <c r="I33" s="222">
        <v>7.8288834951456314</v>
      </c>
      <c r="J33" s="6">
        <f t="shared" si="3"/>
        <v>4</v>
      </c>
      <c r="K33" s="6">
        <f t="shared" si="4"/>
        <v>-2</v>
      </c>
    </row>
    <row r="34" spans="1:11" ht="18.75" customHeight="1">
      <c r="A34" s="3">
        <v>30</v>
      </c>
      <c r="B34" s="4" t="s">
        <v>101</v>
      </c>
      <c r="C34" s="5">
        <v>6.6369863013698627</v>
      </c>
      <c r="D34" s="6">
        <f t="shared" si="0"/>
        <v>24</v>
      </c>
      <c r="E34" s="5">
        <v>6.9941860465116283</v>
      </c>
      <c r="F34" s="6">
        <f t="shared" si="1"/>
        <v>20</v>
      </c>
      <c r="G34" s="146">
        <v>7.28</v>
      </c>
      <c r="H34" s="6">
        <f t="shared" si="2"/>
        <v>10</v>
      </c>
      <c r="I34" s="222">
        <v>6.8163407821229054</v>
      </c>
      <c r="J34" s="6">
        <f t="shared" si="3"/>
        <v>24</v>
      </c>
      <c r="K34" s="6">
        <f t="shared" si="4"/>
        <v>-14</v>
      </c>
    </row>
    <row r="35" spans="1:11" ht="18.75" customHeight="1">
      <c r="A35" s="3">
        <v>31</v>
      </c>
      <c r="B35" s="4" t="s">
        <v>113</v>
      </c>
      <c r="C35" s="5">
        <v>6.0719178082191778</v>
      </c>
      <c r="D35" s="6">
        <f t="shared" si="0"/>
        <v>37</v>
      </c>
      <c r="E35" s="5">
        <v>6.0709876543209873</v>
      </c>
      <c r="F35" s="6">
        <f t="shared" si="1"/>
        <v>39</v>
      </c>
      <c r="G35" s="146">
        <v>6.35</v>
      </c>
      <c r="H35" s="6">
        <f t="shared" si="2"/>
        <v>36</v>
      </c>
      <c r="I35" s="222">
        <v>5.2064220183486238</v>
      </c>
      <c r="J35" s="6">
        <f t="shared" si="3"/>
        <v>44</v>
      </c>
      <c r="K35" s="6">
        <f t="shared" si="4"/>
        <v>-8</v>
      </c>
    </row>
    <row r="36" spans="1:11" ht="18.75" customHeight="1">
      <c r="A36" s="3">
        <v>32</v>
      </c>
      <c r="B36" s="4" t="s">
        <v>119</v>
      </c>
      <c r="C36" s="5">
        <v>5.7716836734693882</v>
      </c>
      <c r="D36" s="6">
        <f t="shared" si="0"/>
        <v>41</v>
      </c>
      <c r="E36" s="5">
        <v>6.0585365853658537</v>
      </c>
      <c r="F36" s="6">
        <f t="shared" si="1"/>
        <v>40</v>
      </c>
      <c r="G36" s="146">
        <v>6.34</v>
      </c>
      <c r="H36" s="6">
        <f t="shared" si="2"/>
        <v>37</v>
      </c>
      <c r="I36" s="222">
        <v>5.03125</v>
      </c>
      <c r="J36" s="6">
        <f t="shared" si="3"/>
        <v>46</v>
      </c>
      <c r="K36" s="6">
        <f t="shared" si="4"/>
        <v>-9</v>
      </c>
    </row>
    <row r="37" spans="1:11" ht="18.75" customHeight="1">
      <c r="A37" s="3">
        <v>33</v>
      </c>
      <c r="B37" s="4" t="s">
        <v>120</v>
      </c>
      <c r="C37" s="5">
        <v>6.2393867924528301</v>
      </c>
      <c r="D37" s="6">
        <f t="shared" si="0"/>
        <v>33</v>
      </c>
      <c r="E37" s="5">
        <v>6.3800309597523217</v>
      </c>
      <c r="F37" s="6">
        <f t="shared" si="1"/>
        <v>34</v>
      </c>
      <c r="G37" s="146">
        <v>6.45</v>
      </c>
      <c r="H37" s="6">
        <f t="shared" si="2"/>
        <v>31</v>
      </c>
      <c r="I37" s="222">
        <v>5.9038018433179724</v>
      </c>
      <c r="J37" s="6">
        <f t="shared" si="3"/>
        <v>37</v>
      </c>
      <c r="K37" s="6">
        <f t="shared" si="4"/>
        <v>-6</v>
      </c>
    </row>
    <row r="38" spans="1:11" ht="18.75" customHeight="1">
      <c r="A38" s="3">
        <v>34</v>
      </c>
      <c r="B38" s="4" t="s">
        <v>114</v>
      </c>
      <c r="C38" s="5">
        <v>5.5368852459016393</v>
      </c>
      <c r="D38" s="6">
        <f t="shared" si="0"/>
        <v>44</v>
      </c>
      <c r="E38" s="5">
        <v>5.9922279792746114</v>
      </c>
      <c r="F38" s="6">
        <f t="shared" si="1"/>
        <v>41</v>
      </c>
      <c r="G38" s="146">
        <v>6.08</v>
      </c>
      <c r="H38" s="6">
        <f t="shared" si="2"/>
        <v>40</v>
      </c>
      <c r="I38" s="222">
        <v>5.5935754189944138</v>
      </c>
      <c r="J38" s="6">
        <f t="shared" si="3"/>
        <v>41</v>
      </c>
      <c r="K38" s="6">
        <f t="shared" si="4"/>
        <v>-1</v>
      </c>
    </row>
    <row r="39" spans="1:11" ht="18.75" customHeight="1">
      <c r="A39" s="3">
        <v>35</v>
      </c>
      <c r="B39" s="4" t="s">
        <v>111</v>
      </c>
      <c r="C39" s="5">
        <v>7.0376344086021509</v>
      </c>
      <c r="D39" s="6">
        <f t="shared" si="0"/>
        <v>13</v>
      </c>
      <c r="E39" s="5">
        <v>7.2108895705521476</v>
      </c>
      <c r="F39" s="6">
        <f t="shared" si="1"/>
        <v>12</v>
      </c>
      <c r="G39" s="146">
        <v>6.95</v>
      </c>
      <c r="H39" s="6">
        <f t="shared" si="2"/>
        <v>19</v>
      </c>
      <c r="I39" s="222">
        <v>6.8592233009708741</v>
      </c>
      <c r="J39" s="6">
        <f t="shared" si="3"/>
        <v>21</v>
      </c>
      <c r="K39" s="6">
        <f t="shared" si="4"/>
        <v>-2</v>
      </c>
    </row>
    <row r="40" spans="1:11" ht="18.75" customHeight="1">
      <c r="A40" s="3">
        <v>36</v>
      </c>
      <c r="B40" s="4" t="s">
        <v>363</v>
      </c>
      <c r="C40" s="5">
        <v>5.6891891891891895</v>
      </c>
      <c r="D40" s="6">
        <f t="shared" si="0"/>
        <v>42</v>
      </c>
      <c r="E40" s="5">
        <v>6.4622093023255811</v>
      </c>
      <c r="F40" s="6">
        <f t="shared" si="1"/>
        <v>32</v>
      </c>
      <c r="G40" s="146">
        <v>6.39</v>
      </c>
      <c r="H40" s="6">
        <f t="shared" si="2"/>
        <v>35</v>
      </c>
      <c r="I40" s="222">
        <v>5.6985294117647056</v>
      </c>
      <c r="J40" s="6">
        <f t="shared" si="3"/>
        <v>39</v>
      </c>
      <c r="K40" s="6">
        <f t="shared" si="4"/>
        <v>-4</v>
      </c>
    </row>
    <row r="41" spans="1:11" ht="18.75" customHeight="1">
      <c r="A41" s="3">
        <v>37</v>
      </c>
      <c r="B41" s="4" t="s">
        <v>364</v>
      </c>
      <c r="C41" s="5">
        <v>6.2685950413223139</v>
      </c>
      <c r="D41" s="6">
        <f t="shared" si="0"/>
        <v>31</v>
      </c>
      <c r="E41" s="5">
        <v>6.6703431372549016</v>
      </c>
      <c r="F41" s="6">
        <f t="shared" si="1"/>
        <v>29</v>
      </c>
      <c r="G41" s="146">
        <v>6.72</v>
      </c>
      <c r="H41" s="6">
        <f t="shared" si="2"/>
        <v>26</v>
      </c>
      <c r="I41" s="222">
        <v>6.5881147540983607</v>
      </c>
      <c r="J41" s="6">
        <f t="shared" si="3"/>
        <v>28</v>
      </c>
      <c r="K41" s="6">
        <f t="shared" si="4"/>
        <v>-2</v>
      </c>
    </row>
    <row r="42" spans="1:11" ht="19.5" customHeight="1">
      <c r="A42" s="3">
        <v>38</v>
      </c>
      <c r="B42" s="4" t="s">
        <v>362</v>
      </c>
      <c r="C42" s="5">
        <v>5.97</v>
      </c>
      <c r="D42" s="6">
        <f t="shared" si="0"/>
        <v>39</v>
      </c>
      <c r="E42" s="5">
        <v>5.788095238095238</v>
      </c>
      <c r="F42" s="6">
        <f t="shared" si="1"/>
        <v>44</v>
      </c>
      <c r="G42" s="146">
        <v>6.02</v>
      </c>
      <c r="H42" s="6">
        <f t="shared" si="2"/>
        <v>42</v>
      </c>
      <c r="I42" s="222">
        <v>4.6991150442477876</v>
      </c>
      <c r="J42" s="6">
        <f t="shared" si="3"/>
        <v>48</v>
      </c>
      <c r="K42" s="6">
        <f t="shared" si="4"/>
        <v>-6</v>
      </c>
    </row>
    <row r="43" spans="1:11" ht="19.5" customHeight="1">
      <c r="A43" s="3">
        <v>39</v>
      </c>
      <c r="B43" s="4" t="s">
        <v>118</v>
      </c>
      <c r="C43" s="5">
        <v>5.203125</v>
      </c>
      <c r="D43" s="6">
        <f t="shared" si="0"/>
        <v>46</v>
      </c>
      <c r="E43" s="5">
        <v>6.1177884615384617</v>
      </c>
      <c r="F43" s="6">
        <f t="shared" si="1"/>
        <v>38</v>
      </c>
      <c r="G43" s="146">
        <v>6.63</v>
      </c>
      <c r="H43" s="6">
        <f t="shared" si="2"/>
        <v>30</v>
      </c>
      <c r="I43" s="222">
        <v>5.173708920187793</v>
      </c>
      <c r="J43" s="6">
        <f t="shared" si="3"/>
        <v>45</v>
      </c>
      <c r="K43" s="6">
        <f t="shared" si="4"/>
        <v>-15</v>
      </c>
    </row>
    <row r="44" spans="1:11" ht="19.5" customHeight="1">
      <c r="A44" s="3">
        <v>40</v>
      </c>
      <c r="B44" s="4" t="s">
        <v>455</v>
      </c>
      <c r="C44" s="5">
        <v>6.2105263157894735</v>
      </c>
      <c r="D44" s="6">
        <f t="shared" si="0"/>
        <v>34</v>
      </c>
      <c r="E44" s="5">
        <v>6.3620689655172411</v>
      </c>
      <c r="F44" s="6">
        <f t="shared" si="1"/>
        <v>35</v>
      </c>
      <c r="G44" s="146">
        <v>5.62</v>
      </c>
      <c r="H44" s="6">
        <f t="shared" si="2"/>
        <v>47</v>
      </c>
      <c r="I44" s="222">
        <v>5.4749999999999996</v>
      </c>
      <c r="J44" s="6">
        <f t="shared" si="3"/>
        <v>42</v>
      </c>
      <c r="K44" s="6">
        <f t="shared" si="4"/>
        <v>5</v>
      </c>
    </row>
    <row r="45" spans="1:11" ht="19.5" customHeight="1">
      <c r="A45" s="3">
        <v>41</v>
      </c>
      <c r="B45" s="4" t="s">
        <v>4</v>
      </c>
      <c r="C45" s="5">
        <v>6.4910714285714288</v>
      </c>
      <c r="D45" s="6">
        <f t="shared" si="0"/>
        <v>28</v>
      </c>
      <c r="E45" s="5">
        <v>6.8208333333333337</v>
      </c>
      <c r="F45" s="6">
        <f t="shared" si="1"/>
        <v>25</v>
      </c>
      <c r="G45" s="146">
        <v>6.71</v>
      </c>
      <c r="H45" s="6">
        <f t="shared" si="2"/>
        <v>27</v>
      </c>
      <c r="I45" s="222">
        <v>5.8605769230769234</v>
      </c>
      <c r="J45" s="6">
        <f t="shared" si="3"/>
        <v>38</v>
      </c>
      <c r="K45" s="6">
        <f t="shared" si="4"/>
        <v>-11</v>
      </c>
    </row>
    <row r="46" spans="1:11" ht="19.5" customHeight="1">
      <c r="A46" s="3">
        <v>42</v>
      </c>
      <c r="B46" s="4" t="s">
        <v>381</v>
      </c>
      <c r="C46" s="5">
        <v>7.916666666666667</v>
      </c>
      <c r="D46" s="6">
        <f t="shared" si="0"/>
        <v>2</v>
      </c>
      <c r="E46" s="5">
        <v>8</v>
      </c>
      <c r="F46" s="6">
        <f t="shared" si="1"/>
        <v>2</v>
      </c>
      <c r="G46" s="146">
        <v>7.96</v>
      </c>
      <c r="H46" s="6">
        <f t="shared" si="2"/>
        <v>3</v>
      </c>
      <c r="I46" s="222">
        <v>7.86</v>
      </c>
      <c r="J46" s="6">
        <f t="shared" si="3"/>
        <v>3</v>
      </c>
      <c r="K46" s="6">
        <f t="shared" si="4"/>
        <v>0</v>
      </c>
    </row>
    <row r="47" spans="1:11" ht="19.5" customHeight="1">
      <c r="A47" s="3">
        <v>43</v>
      </c>
      <c r="B47" s="4" t="s">
        <v>41</v>
      </c>
      <c r="C47" s="5">
        <v>6.4285714285714288</v>
      </c>
      <c r="D47" s="6">
        <f t="shared" si="0"/>
        <v>29</v>
      </c>
      <c r="E47" s="5">
        <v>5.7857142857142856</v>
      </c>
      <c r="F47" s="6">
        <f t="shared" si="1"/>
        <v>45</v>
      </c>
      <c r="G47" s="146">
        <v>5.91</v>
      </c>
      <c r="H47" s="6">
        <f t="shared" si="2"/>
        <v>45</v>
      </c>
      <c r="I47" s="222"/>
      <c r="J47" s="6"/>
      <c r="K47" s="6"/>
    </row>
    <row r="48" spans="1:11" ht="19.5" customHeight="1">
      <c r="A48" s="3">
        <v>44</v>
      </c>
      <c r="B48" s="7" t="s">
        <v>110</v>
      </c>
      <c r="C48" s="5"/>
      <c r="D48" s="6"/>
      <c r="E48" s="5">
        <v>6.7777777777777777</v>
      </c>
      <c r="F48" s="6">
        <f t="shared" si="1"/>
        <v>27</v>
      </c>
      <c r="G48" s="146">
        <v>6.32</v>
      </c>
      <c r="H48" s="6">
        <f t="shared" si="2"/>
        <v>38</v>
      </c>
      <c r="I48" s="222">
        <v>5.92</v>
      </c>
      <c r="J48" s="6">
        <f t="shared" si="3"/>
        <v>35</v>
      </c>
      <c r="K48" s="6"/>
    </row>
    <row r="49" spans="1:11" ht="19.5" customHeight="1">
      <c r="A49" s="3">
        <v>45</v>
      </c>
      <c r="B49" s="147" t="s">
        <v>115</v>
      </c>
      <c r="C49" s="5"/>
      <c r="D49" s="6"/>
      <c r="E49" s="5"/>
      <c r="F49" s="6"/>
      <c r="G49" s="146">
        <v>5.93</v>
      </c>
      <c r="H49" s="6">
        <f t="shared" si="2"/>
        <v>44</v>
      </c>
      <c r="I49" s="222">
        <v>6.24</v>
      </c>
      <c r="J49" s="6">
        <f t="shared" si="3"/>
        <v>31</v>
      </c>
      <c r="K49" s="6"/>
    </row>
    <row r="50" spans="1:11" ht="19.5" customHeight="1">
      <c r="A50" s="3">
        <v>46</v>
      </c>
      <c r="B50" s="147" t="s">
        <v>457</v>
      </c>
      <c r="C50" s="5"/>
      <c r="D50" s="6"/>
      <c r="E50" s="5"/>
      <c r="F50" s="6"/>
      <c r="G50" s="146"/>
      <c r="H50" s="6"/>
      <c r="I50" s="222">
        <v>5.916666666666667</v>
      </c>
      <c r="J50" s="6">
        <f t="shared" si="3"/>
        <v>36</v>
      </c>
      <c r="K50" s="6"/>
    </row>
    <row r="51" spans="1:11" ht="19.5" customHeight="1">
      <c r="A51" s="3">
        <v>47</v>
      </c>
      <c r="B51" s="147" t="s">
        <v>396</v>
      </c>
      <c r="C51" s="5"/>
      <c r="D51" s="6"/>
      <c r="E51" s="5"/>
      <c r="F51" s="6"/>
      <c r="G51" s="146"/>
      <c r="H51" s="6"/>
      <c r="I51" s="222">
        <v>6.2437500000000004</v>
      </c>
      <c r="J51" s="6">
        <f t="shared" si="3"/>
        <v>30</v>
      </c>
      <c r="K51" s="6"/>
    </row>
    <row r="52" spans="1:11" ht="19.5" customHeight="1">
      <c r="A52" s="3">
        <v>48</v>
      </c>
      <c r="B52" s="4" t="s">
        <v>380</v>
      </c>
      <c r="C52" s="5">
        <v>5.6028037383177569</v>
      </c>
      <c r="D52" s="6">
        <f>RANK(C52,$C$5:$C$54)</f>
        <v>43</v>
      </c>
      <c r="E52" s="5">
        <v>6.3005952380952381</v>
      </c>
      <c r="F52" s="6">
        <f>RANK(E52,$E$5:$E$53)</f>
        <v>37</v>
      </c>
      <c r="G52" s="146">
        <v>6.41</v>
      </c>
      <c r="H52" s="6">
        <f>RANK(G52,$G$5:$G$53)</f>
        <v>33</v>
      </c>
      <c r="I52" s="222">
        <v>4.7884615384615383</v>
      </c>
      <c r="J52" s="6">
        <f t="shared" si="3"/>
        <v>47</v>
      </c>
      <c r="K52" s="6">
        <f t="shared" si="4"/>
        <v>-14</v>
      </c>
    </row>
    <row r="53" spans="1:11" ht="19.5" customHeight="1">
      <c r="A53" s="3">
        <v>49</v>
      </c>
      <c r="B53" s="4" t="s">
        <v>382</v>
      </c>
      <c r="C53" s="5">
        <v>5.4333333333333336</v>
      </c>
      <c r="D53" s="6">
        <f>RANK(C53,$C$5:$C$54)</f>
        <v>45</v>
      </c>
      <c r="E53" s="5">
        <v>5.6544117647058822</v>
      </c>
      <c r="F53" s="6">
        <f>RANK(E53,$E$5:$E$53)</f>
        <v>46</v>
      </c>
      <c r="G53" s="146">
        <v>6.03</v>
      </c>
      <c r="H53" s="6">
        <f>RANK(G53,$G$5:$G$53)</f>
        <v>41</v>
      </c>
      <c r="I53" s="222">
        <v>5.6160714285714288</v>
      </c>
      <c r="J53" s="6">
        <f t="shared" si="3"/>
        <v>40</v>
      </c>
      <c r="K53" s="6">
        <f t="shared" si="4"/>
        <v>1</v>
      </c>
    </row>
    <row r="54" spans="1:11" ht="19.5" customHeight="1">
      <c r="A54" s="252" t="s">
        <v>5</v>
      </c>
      <c r="B54" s="253"/>
      <c r="C54" s="9">
        <f>AVERAGE(C5:C41)</f>
        <v>6.6826595539560616</v>
      </c>
      <c r="D54" s="8"/>
      <c r="E54" s="225">
        <v>6.9</v>
      </c>
      <c r="F54" s="197"/>
      <c r="G54" s="221">
        <v>6.92</v>
      </c>
      <c r="H54" s="220"/>
      <c r="I54" s="220">
        <v>6.73</v>
      </c>
      <c r="J54" s="220"/>
      <c r="K54" s="8"/>
    </row>
  </sheetData>
  <sortState xmlns:xlrd2="http://schemas.microsoft.com/office/spreadsheetml/2017/richdata2" ref="A5:H53">
    <sortCondition ref="A5:A53"/>
  </sortState>
  <mergeCells count="10">
    <mergeCell ref="A54:B54"/>
    <mergeCell ref="A1:K1"/>
    <mergeCell ref="I3:J3"/>
    <mergeCell ref="A2:K2"/>
    <mergeCell ref="A3:A4"/>
    <mergeCell ref="B3:B4"/>
    <mergeCell ref="C3:D3"/>
    <mergeCell ref="E3:F3"/>
    <mergeCell ref="G3:H3"/>
    <mergeCell ref="K3:K4"/>
  </mergeCells>
  <pageMargins left="0.8529411764705882" right="0.52083333333333337" top="0.48958333333333331" bottom="0.42708333333333331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33D86-7E68-4D6A-A8FA-6A6B6607BB52}">
  <dimension ref="A1:K46"/>
  <sheetViews>
    <sheetView view="pageLayout" topLeftCell="A19" zoomScale="85" zoomScaleNormal="100" zoomScalePageLayoutView="85" workbookViewId="0">
      <selection activeCell="I33" sqref="I33"/>
    </sheetView>
  </sheetViews>
  <sheetFormatPr defaultRowHeight="18.75"/>
  <cols>
    <col min="1" max="1" width="3.85546875" style="2" bestFit="1" customWidth="1"/>
    <col min="2" max="2" width="28.42578125" style="2" customWidth="1"/>
    <col min="3" max="3" width="6.85546875" style="2" customWidth="1"/>
    <col min="4" max="4" width="6.7109375" style="2" customWidth="1"/>
    <col min="5" max="5" width="7.140625" style="2" customWidth="1"/>
    <col min="6" max="6" width="6" style="2" customWidth="1"/>
    <col min="7" max="10" width="6.28515625" style="2" customWidth="1"/>
    <col min="11" max="11" width="10.85546875" style="2" customWidth="1"/>
    <col min="12" max="16384" width="9.140625" style="2"/>
  </cols>
  <sheetData>
    <row r="1" spans="1:11">
      <c r="A1" s="255" t="s">
        <v>397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>
      <c r="A2" s="254" t="s">
        <v>450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</row>
    <row r="3" spans="1:11" s="1" customFormat="1" ht="33" customHeight="1">
      <c r="A3" s="248" t="s">
        <v>0</v>
      </c>
      <c r="B3" s="248" t="s">
        <v>1</v>
      </c>
      <c r="C3" s="244">
        <v>2020</v>
      </c>
      <c r="D3" s="245"/>
      <c r="E3" s="244">
        <v>2021</v>
      </c>
      <c r="F3" s="245"/>
      <c r="G3" s="244">
        <v>2022</v>
      </c>
      <c r="H3" s="245"/>
      <c r="I3" s="256" t="s">
        <v>83</v>
      </c>
      <c r="J3" s="257"/>
      <c r="K3" s="258" t="s">
        <v>440</v>
      </c>
    </row>
    <row r="4" spans="1:11" s="1" customFormat="1" ht="14.25" customHeight="1">
      <c r="A4" s="249"/>
      <c r="B4" s="249"/>
      <c r="C4" s="198" t="s">
        <v>2</v>
      </c>
      <c r="D4" s="198" t="s">
        <v>3</v>
      </c>
      <c r="E4" s="198" t="s">
        <v>2</v>
      </c>
      <c r="F4" s="198" t="s">
        <v>3</v>
      </c>
      <c r="G4" s="198" t="s">
        <v>2</v>
      </c>
      <c r="H4" s="198" t="s">
        <v>3</v>
      </c>
      <c r="I4" s="198" t="s">
        <v>2</v>
      </c>
      <c r="J4" s="198" t="s">
        <v>3</v>
      </c>
      <c r="K4" s="259"/>
    </row>
    <row r="5" spans="1:11" ht="18.75" customHeight="1">
      <c r="A5" s="3">
        <v>1</v>
      </c>
      <c r="B5" s="4" t="s">
        <v>89</v>
      </c>
      <c r="C5" s="5">
        <v>8.5928143712574858</v>
      </c>
      <c r="D5" s="6">
        <f t="shared" ref="D5:D39" si="0">RANK(C5,$C$5:$C$41)</f>
        <v>4</v>
      </c>
      <c r="E5" s="5">
        <v>8.8268229166666661</v>
      </c>
      <c r="F5" s="6">
        <f t="shared" ref="F5:F40" si="1">RANK(E5,$E$5:$E$41)</f>
        <v>7</v>
      </c>
      <c r="G5" s="146">
        <v>8.73</v>
      </c>
      <c r="H5" s="6">
        <f t="shared" ref="H5:H41" si="2">RANK(G5,$G$5:$G$41)</f>
        <v>5</v>
      </c>
      <c r="I5" s="222">
        <v>5.7571022727272725</v>
      </c>
      <c r="J5" s="6">
        <f t="shared" ref="J5:J38" si="3">RANK(I5,$I$5:$I$43)</f>
        <v>20</v>
      </c>
      <c r="K5" s="6">
        <f>H5-J5</f>
        <v>-15</v>
      </c>
    </row>
    <row r="6" spans="1:11" ht="18.75" customHeight="1">
      <c r="A6" s="3">
        <v>2</v>
      </c>
      <c r="B6" s="4" t="s">
        <v>92</v>
      </c>
      <c r="C6" s="5">
        <v>8.6281138790035588</v>
      </c>
      <c r="D6" s="6">
        <f t="shared" si="0"/>
        <v>3</v>
      </c>
      <c r="E6" s="5">
        <v>8.6813725490196081</v>
      </c>
      <c r="F6" s="6">
        <f t="shared" si="1"/>
        <v>10</v>
      </c>
      <c r="G6" s="146">
        <v>8.76</v>
      </c>
      <c r="H6" s="6">
        <f t="shared" si="2"/>
        <v>2</v>
      </c>
      <c r="I6" s="222">
        <v>6.0354251012145745</v>
      </c>
      <c r="J6" s="6">
        <f t="shared" si="3"/>
        <v>13</v>
      </c>
      <c r="K6" s="6">
        <f t="shared" ref="K6:K43" si="4">H6-J6</f>
        <v>-11</v>
      </c>
    </row>
    <row r="7" spans="1:11" ht="18.75" customHeight="1">
      <c r="A7" s="3">
        <v>3</v>
      </c>
      <c r="B7" s="4" t="s">
        <v>90</v>
      </c>
      <c r="C7" s="5">
        <v>8.4473094170403584</v>
      </c>
      <c r="D7" s="6">
        <f t="shared" si="0"/>
        <v>7</v>
      </c>
      <c r="E7" s="5">
        <v>8.6735751295336794</v>
      </c>
      <c r="F7" s="6">
        <f t="shared" si="1"/>
        <v>11</v>
      </c>
      <c r="G7" s="146">
        <v>8.65</v>
      </c>
      <c r="H7" s="6">
        <f t="shared" si="2"/>
        <v>7</v>
      </c>
      <c r="I7" s="5">
        <v>7.2313596491228074</v>
      </c>
      <c r="J7" s="6">
        <f t="shared" si="3"/>
        <v>2</v>
      </c>
      <c r="K7" s="6">
        <f t="shared" si="4"/>
        <v>5</v>
      </c>
    </row>
    <row r="8" spans="1:11" ht="18.75" customHeight="1">
      <c r="A8" s="3">
        <v>4</v>
      </c>
      <c r="B8" s="4" t="s">
        <v>96</v>
      </c>
      <c r="C8" s="5">
        <v>7.6542553191489358</v>
      </c>
      <c r="D8" s="6">
        <f t="shared" si="0"/>
        <v>31</v>
      </c>
      <c r="E8" s="5">
        <v>8.1663763066202097</v>
      </c>
      <c r="F8" s="6">
        <f t="shared" si="1"/>
        <v>26</v>
      </c>
      <c r="G8" s="146">
        <v>8.1</v>
      </c>
      <c r="H8" s="6">
        <f t="shared" si="2"/>
        <v>22</v>
      </c>
      <c r="I8" s="222">
        <v>6.0226449275362315</v>
      </c>
      <c r="J8" s="6">
        <f t="shared" si="3"/>
        <v>14</v>
      </c>
      <c r="K8" s="6">
        <f t="shared" si="4"/>
        <v>8</v>
      </c>
    </row>
    <row r="9" spans="1:11" ht="18.75" customHeight="1">
      <c r="A9" s="3">
        <v>5</v>
      </c>
      <c r="B9" s="4" t="s">
        <v>93</v>
      </c>
      <c r="C9" s="5">
        <v>7.9425981873111784</v>
      </c>
      <c r="D9" s="6">
        <f t="shared" si="0"/>
        <v>23</v>
      </c>
      <c r="E9" s="5">
        <v>8.5078864353312298</v>
      </c>
      <c r="F9" s="6">
        <f t="shared" si="1"/>
        <v>18</v>
      </c>
      <c r="G9" s="146">
        <v>8.06</v>
      </c>
      <c r="H9" s="6">
        <f t="shared" si="2"/>
        <v>24</v>
      </c>
      <c r="I9" s="222">
        <v>6.1564748201438846</v>
      </c>
      <c r="J9" s="6">
        <f t="shared" si="3"/>
        <v>9</v>
      </c>
      <c r="K9" s="6">
        <f t="shared" si="4"/>
        <v>15</v>
      </c>
    </row>
    <row r="10" spans="1:11" ht="18.75" customHeight="1">
      <c r="A10" s="3">
        <v>6</v>
      </c>
      <c r="B10" s="4" t="s">
        <v>95</v>
      </c>
      <c r="C10" s="5">
        <v>8.7487244897959187</v>
      </c>
      <c r="D10" s="6">
        <f t="shared" si="0"/>
        <v>2</v>
      </c>
      <c r="E10" s="5">
        <v>8.9900914634146343</v>
      </c>
      <c r="F10" s="6">
        <f t="shared" si="1"/>
        <v>4</v>
      </c>
      <c r="G10" s="146">
        <v>8.6999999999999993</v>
      </c>
      <c r="H10" s="6">
        <f t="shared" si="2"/>
        <v>6</v>
      </c>
      <c r="I10" s="222">
        <v>6.8831269349845199</v>
      </c>
      <c r="J10" s="6">
        <f t="shared" si="3"/>
        <v>4</v>
      </c>
      <c r="K10" s="6">
        <f t="shared" si="4"/>
        <v>2</v>
      </c>
    </row>
    <row r="11" spans="1:11" ht="18.75" customHeight="1">
      <c r="A11" s="3">
        <v>7</v>
      </c>
      <c r="B11" s="4" t="s">
        <v>105</v>
      </c>
      <c r="C11" s="5">
        <v>8.1434782608695659</v>
      </c>
      <c r="D11" s="6">
        <f t="shared" si="0"/>
        <v>18</v>
      </c>
      <c r="E11" s="5">
        <v>8.4877777777777776</v>
      </c>
      <c r="F11" s="6">
        <f t="shared" si="1"/>
        <v>19</v>
      </c>
      <c r="G11" s="146">
        <v>8.76</v>
      </c>
      <c r="H11" s="6">
        <f t="shared" si="2"/>
        <v>2</v>
      </c>
      <c r="I11" s="222">
        <v>6.356958762886598</v>
      </c>
      <c r="J11" s="6">
        <f t="shared" si="3"/>
        <v>5</v>
      </c>
      <c r="K11" s="6">
        <f t="shared" si="4"/>
        <v>-3</v>
      </c>
    </row>
    <row r="12" spans="1:11" ht="18.75" customHeight="1">
      <c r="A12" s="3">
        <v>8</v>
      </c>
      <c r="B12" s="4" t="s">
        <v>29</v>
      </c>
      <c r="C12" s="5">
        <v>8.0677419354838715</v>
      </c>
      <c r="D12" s="6">
        <f t="shared" si="0"/>
        <v>21</v>
      </c>
      <c r="E12" s="5">
        <v>8.4787644787644787</v>
      </c>
      <c r="F12" s="6">
        <f t="shared" si="1"/>
        <v>20</v>
      </c>
      <c r="G12" s="146">
        <v>8.25</v>
      </c>
      <c r="H12" s="6">
        <f t="shared" si="2"/>
        <v>19</v>
      </c>
      <c r="I12" s="222">
        <v>6.0934873949579833</v>
      </c>
      <c r="J12" s="6">
        <f t="shared" si="3"/>
        <v>10</v>
      </c>
      <c r="K12" s="6">
        <f t="shared" si="4"/>
        <v>9</v>
      </c>
    </row>
    <row r="13" spans="1:11" ht="18.75" customHeight="1">
      <c r="A13" s="3">
        <v>9</v>
      </c>
      <c r="B13" s="4" t="s">
        <v>20</v>
      </c>
      <c r="C13" s="5">
        <v>7.763651877133106</v>
      </c>
      <c r="D13" s="6">
        <f t="shared" si="0"/>
        <v>28</v>
      </c>
      <c r="E13" s="5">
        <v>8.9377729257641914</v>
      </c>
      <c r="F13" s="6">
        <f t="shared" si="1"/>
        <v>5</v>
      </c>
      <c r="G13" s="146">
        <v>8.33</v>
      </c>
      <c r="H13" s="6">
        <f t="shared" si="2"/>
        <v>17</v>
      </c>
      <c r="I13" s="222">
        <v>5.705741626794258</v>
      </c>
      <c r="J13" s="6">
        <f t="shared" si="3"/>
        <v>23</v>
      </c>
      <c r="K13" s="6">
        <f t="shared" si="4"/>
        <v>-6</v>
      </c>
    </row>
    <row r="14" spans="1:11" ht="18.75" customHeight="1">
      <c r="A14" s="3">
        <v>10</v>
      </c>
      <c r="B14" s="4" t="s">
        <v>94</v>
      </c>
      <c r="C14" s="5">
        <v>8.1253776435045317</v>
      </c>
      <c r="D14" s="6">
        <f t="shared" si="0"/>
        <v>19</v>
      </c>
      <c r="E14" s="5">
        <v>9.1277777777777782</v>
      </c>
      <c r="F14" s="6">
        <f t="shared" si="1"/>
        <v>1</v>
      </c>
      <c r="G14" s="146">
        <v>8.52</v>
      </c>
      <c r="H14" s="6">
        <f t="shared" si="2"/>
        <v>10</v>
      </c>
      <c r="I14" s="222">
        <v>7.25</v>
      </c>
      <c r="J14" s="6">
        <f t="shared" si="3"/>
        <v>1</v>
      </c>
      <c r="K14" s="6">
        <f t="shared" si="4"/>
        <v>9</v>
      </c>
    </row>
    <row r="15" spans="1:11" ht="18.75" customHeight="1">
      <c r="A15" s="3">
        <v>11</v>
      </c>
      <c r="B15" s="4" t="s">
        <v>102</v>
      </c>
      <c r="C15" s="5">
        <v>8.0252442996742666</v>
      </c>
      <c r="D15" s="6">
        <f t="shared" si="0"/>
        <v>22</v>
      </c>
      <c r="E15" s="5">
        <v>8.821729957805907</v>
      </c>
      <c r="F15" s="6">
        <f t="shared" si="1"/>
        <v>8</v>
      </c>
      <c r="G15" s="146">
        <v>8.15</v>
      </c>
      <c r="H15" s="6">
        <f t="shared" si="2"/>
        <v>21</v>
      </c>
      <c r="I15" s="222">
        <v>5.7258333333333331</v>
      </c>
      <c r="J15" s="6">
        <f t="shared" si="3"/>
        <v>21</v>
      </c>
      <c r="K15" s="6">
        <f t="shared" si="4"/>
        <v>0</v>
      </c>
    </row>
    <row r="16" spans="1:11" ht="18.75" customHeight="1">
      <c r="A16" s="3">
        <v>12</v>
      </c>
      <c r="B16" s="4" t="s">
        <v>108</v>
      </c>
      <c r="C16" s="5">
        <v>8.9758064516129039</v>
      </c>
      <c r="D16" s="6">
        <f t="shared" si="0"/>
        <v>1</v>
      </c>
      <c r="E16" s="5">
        <v>9.0609756097560972</v>
      </c>
      <c r="F16" s="6">
        <f t="shared" si="1"/>
        <v>3</v>
      </c>
      <c r="G16" s="146">
        <v>8.6199999999999992</v>
      </c>
      <c r="H16" s="6">
        <f t="shared" si="2"/>
        <v>8</v>
      </c>
      <c r="I16" s="222">
        <v>6.3479166666666664</v>
      </c>
      <c r="J16" s="6">
        <f t="shared" si="3"/>
        <v>6</v>
      </c>
      <c r="K16" s="6">
        <f t="shared" si="4"/>
        <v>2</v>
      </c>
    </row>
    <row r="17" spans="1:11" ht="18.75" customHeight="1">
      <c r="A17" s="3">
        <v>13</v>
      </c>
      <c r="B17" s="4" t="s">
        <v>91</v>
      </c>
      <c r="C17" s="5">
        <v>8.4907894736842113</v>
      </c>
      <c r="D17" s="6">
        <f t="shared" si="0"/>
        <v>6</v>
      </c>
      <c r="E17" s="5">
        <v>8.6372282608695645</v>
      </c>
      <c r="F17" s="6">
        <f t="shared" si="1"/>
        <v>12</v>
      </c>
      <c r="G17" s="146">
        <v>8.41</v>
      </c>
      <c r="H17" s="6">
        <f t="shared" si="2"/>
        <v>13</v>
      </c>
      <c r="I17" s="222">
        <v>6.9183006535947715</v>
      </c>
      <c r="J17" s="6">
        <f t="shared" si="3"/>
        <v>3</v>
      </c>
      <c r="K17" s="6">
        <f t="shared" si="4"/>
        <v>10</v>
      </c>
    </row>
    <row r="18" spans="1:11" ht="18.75" customHeight="1">
      <c r="A18" s="3">
        <v>14</v>
      </c>
      <c r="B18" s="4" t="s">
        <v>97</v>
      </c>
      <c r="C18" s="5">
        <v>8.339665653495441</v>
      </c>
      <c r="D18" s="6">
        <f t="shared" si="0"/>
        <v>9</v>
      </c>
      <c r="E18" s="5">
        <v>8.6339779005524857</v>
      </c>
      <c r="F18" s="6">
        <f t="shared" si="1"/>
        <v>13</v>
      </c>
      <c r="G18" s="146">
        <v>8.4</v>
      </c>
      <c r="H18" s="6">
        <f t="shared" si="2"/>
        <v>15</v>
      </c>
      <c r="I18" s="222">
        <v>5.472668810289389</v>
      </c>
      <c r="J18" s="6">
        <f t="shared" si="3"/>
        <v>25</v>
      </c>
      <c r="K18" s="6">
        <f t="shared" si="4"/>
        <v>-10</v>
      </c>
    </row>
    <row r="19" spans="1:11" ht="18.75" customHeight="1">
      <c r="A19" s="3">
        <v>15</v>
      </c>
      <c r="B19" s="4" t="s">
        <v>100</v>
      </c>
      <c r="C19" s="5">
        <v>8.2840531561461788</v>
      </c>
      <c r="D19" s="6">
        <f t="shared" si="0"/>
        <v>11</v>
      </c>
      <c r="E19" s="5">
        <v>8.3260489510489517</v>
      </c>
      <c r="F19" s="6">
        <f t="shared" si="1"/>
        <v>23</v>
      </c>
      <c r="G19" s="146">
        <v>8.06</v>
      </c>
      <c r="H19" s="6">
        <f t="shared" si="2"/>
        <v>24</v>
      </c>
      <c r="I19" s="222">
        <v>5.3343495934959346</v>
      </c>
      <c r="J19" s="6">
        <f t="shared" si="3"/>
        <v>27</v>
      </c>
      <c r="K19" s="6">
        <f t="shared" si="4"/>
        <v>-3</v>
      </c>
    </row>
    <row r="20" spans="1:11" ht="18.75" customHeight="1">
      <c r="A20" s="3">
        <v>16</v>
      </c>
      <c r="B20" s="4" t="s">
        <v>99</v>
      </c>
      <c r="C20" s="5">
        <v>8.1676470588235297</v>
      </c>
      <c r="D20" s="6">
        <f t="shared" si="0"/>
        <v>14</v>
      </c>
      <c r="E20" s="5">
        <v>8.3285123966942152</v>
      </c>
      <c r="F20" s="6">
        <f t="shared" si="1"/>
        <v>22</v>
      </c>
      <c r="G20" s="146">
        <v>8.16</v>
      </c>
      <c r="H20" s="6">
        <f t="shared" si="2"/>
        <v>20</v>
      </c>
      <c r="I20" s="222">
        <v>6.2972972972972974</v>
      </c>
      <c r="J20" s="6">
        <f t="shared" si="3"/>
        <v>7</v>
      </c>
      <c r="K20" s="6">
        <f t="shared" si="4"/>
        <v>13</v>
      </c>
    </row>
    <row r="21" spans="1:11" ht="18.75" customHeight="1">
      <c r="A21" s="3">
        <v>17</v>
      </c>
      <c r="B21" s="4" t="s">
        <v>55</v>
      </c>
      <c r="C21" s="5">
        <v>8.1928879310344822</v>
      </c>
      <c r="D21" s="6">
        <f t="shared" si="0"/>
        <v>13</v>
      </c>
      <c r="E21" s="5">
        <v>8.2030651340996172</v>
      </c>
      <c r="F21" s="6">
        <f t="shared" si="1"/>
        <v>24</v>
      </c>
      <c r="G21" s="146">
        <v>8.2799999999999994</v>
      </c>
      <c r="H21" s="6">
        <f t="shared" si="2"/>
        <v>18</v>
      </c>
      <c r="I21" s="222">
        <v>5.8201923076923077</v>
      </c>
      <c r="J21" s="6">
        <f t="shared" si="3"/>
        <v>18</v>
      </c>
      <c r="K21" s="6">
        <f t="shared" si="4"/>
        <v>0</v>
      </c>
    </row>
    <row r="22" spans="1:11" ht="18.75" customHeight="1">
      <c r="A22" s="3">
        <v>18</v>
      </c>
      <c r="B22" s="4" t="s">
        <v>98</v>
      </c>
      <c r="C22" s="5">
        <v>8.2976190476190474</v>
      </c>
      <c r="D22" s="6">
        <f t="shared" si="0"/>
        <v>10</v>
      </c>
      <c r="E22" s="5">
        <v>8.6134686346863472</v>
      </c>
      <c r="F22" s="6">
        <f t="shared" si="1"/>
        <v>15</v>
      </c>
      <c r="G22" s="146">
        <v>8.6199999999999992</v>
      </c>
      <c r="H22" s="6">
        <f t="shared" si="2"/>
        <v>8</v>
      </c>
      <c r="I22" s="222">
        <v>5.8952282157676352</v>
      </c>
      <c r="J22" s="6">
        <f t="shared" si="3"/>
        <v>16</v>
      </c>
      <c r="K22" s="6">
        <f t="shared" si="4"/>
        <v>-8</v>
      </c>
    </row>
    <row r="23" spans="1:11" ht="18.75" customHeight="1">
      <c r="A23" s="3">
        <v>19</v>
      </c>
      <c r="B23" s="4" t="s">
        <v>104</v>
      </c>
      <c r="C23" s="5">
        <v>8.2121212121212128</v>
      </c>
      <c r="D23" s="6">
        <f t="shared" si="0"/>
        <v>12</v>
      </c>
      <c r="E23" s="5">
        <v>8.5281173594132031</v>
      </c>
      <c r="F23" s="6">
        <f t="shared" si="1"/>
        <v>17</v>
      </c>
      <c r="G23" s="146">
        <v>8.34</v>
      </c>
      <c r="H23" s="6">
        <f t="shared" si="2"/>
        <v>16</v>
      </c>
      <c r="I23" s="222">
        <v>5.7952646239554317</v>
      </c>
      <c r="J23" s="6">
        <f t="shared" si="3"/>
        <v>19</v>
      </c>
      <c r="K23" s="6">
        <f t="shared" si="4"/>
        <v>-3</v>
      </c>
    </row>
    <row r="24" spans="1:11" ht="18.75" customHeight="1">
      <c r="A24" s="3">
        <v>20</v>
      </c>
      <c r="B24" s="4" t="s">
        <v>121</v>
      </c>
      <c r="C24" s="5">
        <v>7.0491803278688527</v>
      </c>
      <c r="D24" s="6">
        <f t="shared" si="0"/>
        <v>34</v>
      </c>
      <c r="E24" s="5">
        <v>7.8731343283582094</v>
      </c>
      <c r="F24" s="6">
        <f t="shared" si="1"/>
        <v>32</v>
      </c>
      <c r="G24" s="146">
        <v>7.33</v>
      </c>
      <c r="H24" s="6">
        <f t="shared" si="2"/>
        <v>34</v>
      </c>
      <c r="I24" s="222">
        <v>5.3803418803418808</v>
      </c>
      <c r="J24" s="6">
        <f t="shared" si="3"/>
        <v>26</v>
      </c>
      <c r="K24" s="6">
        <f t="shared" si="4"/>
        <v>8</v>
      </c>
    </row>
    <row r="25" spans="1:11" ht="18.75" customHeight="1">
      <c r="A25" s="3">
        <v>21</v>
      </c>
      <c r="B25" s="4" t="s">
        <v>109</v>
      </c>
      <c r="C25" s="5">
        <v>8.1587591240875916</v>
      </c>
      <c r="D25" s="6">
        <f t="shared" si="0"/>
        <v>15</v>
      </c>
      <c r="E25" s="5">
        <v>8.5743967828418235</v>
      </c>
      <c r="F25" s="6">
        <f t="shared" si="1"/>
        <v>16</v>
      </c>
      <c r="G25" s="146">
        <v>8.51</v>
      </c>
      <c r="H25" s="6">
        <f t="shared" si="2"/>
        <v>12</v>
      </c>
      <c r="I25" s="222">
        <v>5.7063106796116507</v>
      </c>
      <c r="J25" s="6">
        <f t="shared" si="3"/>
        <v>22</v>
      </c>
      <c r="K25" s="6">
        <f t="shared" si="4"/>
        <v>-10</v>
      </c>
    </row>
    <row r="26" spans="1:11" ht="18.75" customHeight="1">
      <c r="A26" s="3">
        <v>22</v>
      </c>
      <c r="B26" s="4" t="s">
        <v>60</v>
      </c>
      <c r="C26" s="5">
        <v>7.7376237623762378</v>
      </c>
      <c r="D26" s="6">
        <f t="shared" si="0"/>
        <v>29</v>
      </c>
      <c r="E26" s="5">
        <v>7.8969696969696965</v>
      </c>
      <c r="F26" s="6">
        <f t="shared" si="1"/>
        <v>31</v>
      </c>
      <c r="G26" s="146">
        <v>7.38</v>
      </c>
      <c r="H26" s="6">
        <f t="shared" si="2"/>
        <v>33</v>
      </c>
      <c r="I26" s="222">
        <v>3.8444244604316546</v>
      </c>
      <c r="J26" s="6">
        <f t="shared" si="3"/>
        <v>37</v>
      </c>
      <c r="K26" s="6">
        <f t="shared" si="4"/>
        <v>-4</v>
      </c>
    </row>
    <row r="27" spans="1:11" ht="18.75" customHeight="1">
      <c r="A27" s="3">
        <v>23</v>
      </c>
      <c r="B27" s="4" t="s">
        <v>112</v>
      </c>
      <c r="C27" s="5">
        <v>7.7676348547717842</v>
      </c>
      <c r="D27" s="6">
        <f t="shared" si="0"/>
        <v>27</v>
      </c>
      <c r="E27" s="5">
        <v>8.1590909090909083</v>
      </c>
      <c r="F27" s="6">
        <f t="shared" si="1"/>
        <v>27</v>
      </c>
      <c r="G27" s="146">
        <v>7.29</v>
      </c>
      <c r="H27" s="6">
        <f t="shared" si="2"/>
        <v>35</v>
      </c>
      <c r="I27" s="222">
        <v>5.1059701492537313</v>
      </c>
      <c r="J27" s="6">
        <f t="shared" si="3"/>
        <v>28</v>
      </c>
      <c r="K27" s="6">
        <f t="shared" si="4"/>
        <v>7</v>
      </c>
    </row>
    <row r="28" spans="1:11" ht="18.75" customHeight="1">
      <c r="A28" s="3">
        <v>24</v>
      </c>
      <c r="B28" s="4" t="s">
        <v>117</v>
      </c>
      <c r="C28" s="5">
        <v>6.9734513274336285</v>
      </c>
      <c r="D28" s="6">
        <f t="shared" si="0"/>
        <v>35</v>
      </c>
      <c r="E28" s="5">
        <v>6.75</v>
      </c>
      <c r="F28" s="6">
        <f t="shared" si="1"/>
        <v>36</v>
      </c>
      <c r="G28" s="146">
        <v>7.24</v>
      </c>
      <c r="H28" s="6">
        <f t="shared" si="2"/>
        <v>36</v>
      </c>
      <c r="I28" s="222">
        <v>5.5567010309278349</v>
      </c>
      <c r="J28" s="6">
        <f t="shared" si="3"/>
        <v>24</v>
      </c>
      <c r="K28" s="6">
        <f t="shared" si="4"/>
        <v>12</v>
      </c>
    </row>
    <row r="29" spans="1:11" ht="18.75" customHeight="1">
      <c r="A29" s="3">
        <v>25</v>
      </c>
      <c r="B29" s="4" t="s">
        <v>116</v>
      </c>
      <c r="C29" s="5">
        <v>7.7774390243902438</v>
      </c>
      <c r="D29" s="6">
        <f t="shared" si="0"/>
        <v>25</v>
      </c>
      <c r="E29" s="5">
        <v>7.9746696035242293</v>
      </c>
      <c r="F29" s="6">
        <f t="shared" si="1"/>
        <v>28</v>
      </c>
      <c r="G29" s="146">
        <v>7.67</v>
      </c>
      <c r="H29" s="6">
        <f t="shared" si="2"/>
        <v>29</v>
      </c>
      <c r="I29" s="222">
        <v>5.0406458797327396</v>
      </c>
      <c r="J29" s="6">
        <f t="shared" si="3"/>
        <v>29</v>
      </c>
      <c r="K29" s="6">
        <f t="shared" si="4"/>
        <v>0</v>
      </c>
    </row>
    <row r="30" spans="1:11" ht="18.75" customHeight="1">
      <c r="A30" s="3">
        <v>26</v>
      </c>
      <c r="B30" s="4" t="s">
        <v>21</v>
      </c>
      <c r="C30" s="5">
        <v>7.8343749999999996</v>
      </c>
      <c r="D30" s="6">
        <f t="shared" si="0"/>
        <v>24</v>
      </c>
      <c r="E30" s="5">
        <v>7.648305084745763</v>
      </c>
      <c r="F30" s="6">
        <f t="shared" si="1"/>
        <v>35</v>
      </c>
      <c r="G30" s="146">
        <v>7.63</v>
      </c>
      <c r="H30" s="6">
        <f t="shared" si="2"/>
        <v>30</v>
      </c>
      <c r="I30" s="222">
        <v>4.8982142857142854</v>
      </c>
      <c r="J30" s="6">
        <f t="shared" si="3"/>
        <v>31</v>
      </c>
      <c r="K30" s="6">
        <f t="shared" si="4"/>
        <v>-1</v>
      </c>
    </row>
    <row r="31" spans="1:11" ht="18.75" customHeight="1">
      <c r="A31" s="3">
        <v>27</v>
      </c>
      <c r="B31" s="4" t="s">
        <v>103</v>
      </c>
      <c r="C31" s="5">
        <v>7.569852941176471</v>
      </c>
      <c r="D31" s="6">
        <f t="shared" si="0"/>
        <v>32</v>
      </c>
      <c r="E31" s="5">
        <v>8.3971088435374153</v>
      </c>
      <c r="F31" s="6">
        <f t="shared" si="1"/>
        <v>21</v>
      </c>
      <c r="G31" s="146">
        <v>8.09</v>
      </c>
      <c r="H31" s="6">
        <f t="shared" si="2"/>
        <v>23</v>
      </c>
      <c r="I31" s="222">
        <v>6.0546875</v>
      </c>
      <c r="J31" s="6">
        <f t="shared" si="3"/>
        <v>11</v>
      </c>
      <c r="K31" s="6">
        <f t="shared" si="4"/>
        <v>12</v>
      </c>
    </row>
    <row r="32" spans="1:11" ht="18.75" customHeight="1">
      <c r="A32" s="3">
        <v>28</v>
      </c>
      <c r="B32" s="4" t="s">
        <v>106</v>
      </c>
      <c r="C32" s="5">
        <v>8.1458333333333339</v>
      </c>
      <c r="D32" s="6">
        <f t="shared" si="0"/>
        <v>17</v>
      </c>
      <c r="E32" s="5">
        <v>8.7842377260981905</v>
      </c>
      <c r="F32" s="6">
        <f t="shared" si="1"/>
        <v>9</v>
      </c>
      <c r="G32" s="146">
        <v>8.52</v>
      </c>
      <c r="H32" s="6">
        <f t="shared" si="2"/>
        <v>10</v>
      </c>
      <c r="I32" s="222">
        <v>5.8851351351351351</v>
      </c>
      <c r="J32" s="6">
        <f t="shared" si="3"/>
        <v>17</v>
      </c>
      <c r="K32" s="6">
        <f t="shared" si="4"/>
        <v>-7</v>
      </c>
    </row>
    <row r="33" spans="1:11" ht="18.75" customHeight="1">
      <c r="A33" s="3">
        <v>29</v>
      </c>
      <c r="B33" s="4" t="s">
        <v>107</v>
      </c>
      <c r="C33" s="5">
        <v>8.1546874999999996</v>
      </c>
      <c r="D33" s="6">
        <f t="shared" si="0"/>
        <v>16</v>
      </c>
      <c r="E33" s="5">
        <v>9.0738341968911911</v>
      </c>
      <c r="F33" s="6">
        <f t="shared" si="1"/>
        <v>2</v>
      </c>
      <c r="G33" s="146">
        <v>8.76</v>
      </c>
      <c r="H33" s="6">
        <f t="shared" si="2"/>
        <v>2</v>
      </c>
      <c r="I33" s="222">
        <v>6.0461165048543686</v>
      </c>
      <c r="J33" s="6">
        <f t="shared" si="3"/>
        <v>12</v>
      </c>
      <c r="K33" s="6">
        <f t="shared" si="4"/>
        <v>-10</v>
      </c>
    </row>
    <row r="34" spans="1:11" ht="18.75" customHeight="1">
      <c r="A34" s="3">
        <v>30</v>
      </c>
      <c r="B34" s="4" t="s">
        <v>101</v>
      </c>
      <c r="C34" s="5">
        <v>8.416208791208792</v>
      </c>
      <c r="D34" s="6">
        <f t="shared" si="0"/>
        <v>8</v>
      </c>
      <c r="E34" s="5">
        <v>8.6245847176079735</v>
      </c>
      <c r="F34" s="6">
        <f t="shared" si="1"/>
        <v>14</v>
      </c>
      <c r="G34" s="146">
        <v>8.41</v>
      </c>
      <c r="H34" s="6">
        <f t="shared" si="2"/>
        <v>13</v>
      </c>
      <c r="I34" s="222">
        <v>6.2465083798882679</v>
      </c>
      <c r="J34" s="6">
        <f t="shared" si="3"/>
        <v>8</v>
      </c>
      <c r="K34" s="6">
        <f t="shared" si="4"/>
        <v>5</v>
      </c>
    </row>
    <row r="35" spans="1:11" ht="18.75" customHeight="1">
      <c r="A35" s="3">
        <v>31</v>
      </c>
      <c r="B35" s="4" t="s">
        <v>113</v>
      </c>
      <c r="C35" s="5">
        <v>7.6712328767123283</v>
      </c>
      <c r="D35" s="6">
        <f t="shared" si="0"/>
        <v>30</v>
      </c>
      <c r="E35" s="5">
        <v>7.9475308641975309</v>
      </c>
      <c r="F35" s="6">
        <f t="shared" si="1"/>
        <v>30</v>
      </c>
      <c r="G35" s="146">
        <v>8.0500000000000007</v>
      </c>
      <c r="H35" s="6">
        <f t="shared" si="2"/>
        <v>26</v>
      </c>
      <c r="I35" s="222">
        <v>4.7316513761467887</v>
      </c>
      <c r="J35" s="6">
        <f t="shared" si="3"/>
        <v>34</v>
      </c>
      <c r="K35" s="6">
        <f t="shared" si="4"/>
        <v>-8</v>
      </c>
    </row>
    <row r="36" spans="1:11" ht="18.75" customHeight="1">
      <c r="A36" s="3">
        <v>40</v>
      </c>
      <c r="B36" s="4" t="s">
        <v>215</v>
      </c>
      <c r="C36" s="5">
        <v>7.5263157894736841</v>
      </c>
      <c r="D36" s="6">
        <f t="shared" si="0"/>
        <v>33</v>
      </c>
      <c r="E36" s="5">
        <v>7.9741379310344831</v>
      </c>
      <c r="F36" s="6">
        <f t="shared" si="1"/>
        <v>29</v>
      </c>
      <c r="G36" s="146">
        <v>7.14</v>
      </c>
      <c r="H36" s="6">
        <f t="shared" si="2"/>
        <v>37</v>
      </c>
      <c r="I36" s="222">
        <v>4.7750000000000004</v>
      </c>
      <c r="J36" s="6">
        <f t="shared" si="3"/>
        <v>33</v>
      </c>
      <c r="K36" s="6">
        <f t="shared" si="4"/>
        <v>4</v>
      </c>
    </row>
    <row r="37" spans="1:11" ht="18.75" customHeight="1">
      <c r="A37" s="3">
        <v>41</v>
      </c>
      <c r="B37" s="4" t="s">
        <v>4</v>
      </c>
      <c r="C37" s="5">
        <v>8.0803571428571423</v>
      </c>
      <c r="D37" s="6">
        <f t="shared" si="0"/>
        <v>20</v>
      </c>
      <c r="E37" s="5">
        <v>7.7583333333333337</v>
      </c>
      <c r="F37" s="6">
        <f t="shared" si="1"/>
        <v>33</v>
      </c>
      <c r="G37" s="146">
        <v>7.86</v>
      </c>
      <c r="H37" s="6">
        <f t="shared" si="2"/>
        <v>27</v>
      </c>
      <c r="I37" s="222">
        <v>4.447115384615385</v>
      </c>
      <c r="J37" s="6">
        <f t="shared" si="3"/>
        <v>36</v>
      </c>
      <c r="K37" s="6">
        <f t="shared" si="4"/>
        <v>-9</v>
      </c>
    </row>
    <row r="38" spans="1:11" ht="19.5" customHeight="1">
      <c r="A38" s="3">
        <v>42</v>
      </c>
      <c r="B38" s="4" t="s">
        <v>456</v>
      </c>
      <c r="C38" s="5">
        <v>8.5416666666666661</v>
      </c>
      <c r="D38" s="6">
        <f t="shared" si="0"/>
        <v>5</v>
      </c>
      <c r="E38" s="5">
        <v>8.84375</v>
      </c>
      <c r="F38" s="6">
        <f t="shared" si="1"/>
        <v>6</v>
      </c>
      <c r="G38" s="146">
        <v>8.81</v>
      </c>
      <c r="H38" s="6">
        <f t="shared" si="2"/>
        <v>1</v>
      </c>
      <c r="I38" s="222">
        <v>6</v>
      </c>
      <c r="J38" s="6">
        <f t="shared" si="3"/>
        <v>15</v>
      </c>
      <c r="K38" s="6">
        <f t="shared" si="4"/>
        <v>-14</v>
      </c>
    </row>
    <row r="39" spans="1:11" ht="19.5" customHeight="1">
      <c r="A39" s="3">
        <v>43</v>
      </c>
      <c r="B39" s="4" t="s">
        <v>41</v>
      </c>
      <c r="C39" s="5">
        <v>7.7678571428571432</v>
      </c>
      <c r="D39" s="6">
        <f t="shared" si="0"/>
        <v>26</v>
      </c>
      <c r="E39" s="5">
        <v>7.6547619047619051</v>
      </c>
      <c r="F39" s="6">
        <f t="shared" si="1"/>
        <v>34</v>
      </c>
      <c r="G39" s="146">
        <v>7.42</v>
      </c>
      <c r="H39" s="6">
        <f t="shared" si="2"/>
        <v>32</v>
      </c>
      <c r="I39" s="222"/>
      <c r="J39" s="6"/>
      <c r="K39" s="6"/>
    </row>
    <row r="40" spans="1:11" ht="19.5" customHeight="1">
      <c r="A40" s="3">
        <v>44</v>
      </c>
      <c r="B40" s="7" t="s">
        <v>110</v>
      </c>
      <c r="C40" s="5"/>
      <c r="D40" s="6"/>
      <c r="E40" s="5">
        <v>8.1736111111111107</v>
      </c>
      <c r="F40" s="6">
        <f t="shared" si="1"/>
        <v>25</v>
      </c>
      <c r="G40" s="146">
        <v>7.72</v>
      </c>
      <c r="H40" s="6">
        <f t="shared" si="2"/>
        <v>28</v>
      </c>
      <c r="I40" s="222">
        <v>4.7777777777777777</v>
      </c>
      <c r="J40" s="6">
        <f>RANK(I40,$I$5:$I$43)</f>
        <v>32</v>
      </c>
      <c r="K40" s="6">
        <f t="shared" si="4"/>
        <v>-4</v>
      </c>
    </row>
    <row r="41" spans="1:11" ht="19.5" customHeight="1">
      <c r="A41" s="3">
        <v>45</v>
      </c>
      <c r="B41" s="147" t="s">
        <v>115</v>
      </c>
      <c r="C41" s="5"/>
      <c r="D41" s="6"/>
      <c r="E41" s="5"/>
      <c r="F41" s="6"/>
      <c r="G41" s="146">
        <v>7.49</v>
      </c>
      <c r="H41" s="6">
        <f t="shared" si="2"/>
        <v>31</v>
      </c>
      <c r="I41" s="222">
        <v>4.96875</v>
      </c>
      <c r="J41" s="6">
        <f>RANK(I41,$I$5:$I$43)</f>
        <v>30</v>
      </c>
      <c r="K41" s="6">
        <f t="shared" si="4"/>
        <v>1</v>
      </c>
    </row>
    <row r="42" spans="1:11" ht="19.5" customHeight="1">
      <c r="A42" s="3">
        <v>46</v>
      </c>
      <c r="B42" s="147" t="s">
        <v>457</v>
      </c>
      <c r="C42" s="5"/>
      <c r="D42" s="6"/>
      <c r="E42" s="5"/>
      <c r="F42" s="6"/>
      <c r="G42" s="146"/>
      <c r="H42" s="6"/>
      <c r="I42" s="222">
        <v>3.65</v>
      </c>
      <c r="J42" s="6">
        <f>RANK(I42,$I$5:$I$43)</f>
        <v>38</v>
      </c>
      <c r="K42" s="6">
        <f t="shared" si="4"/>
        <v>-38</v>
      </c>
    </row>
    <row r="43" spans="1:11" ht="19.5" customHeight="1">
      <c r="A43" s="3">
        <v>47</v>
      </c>
      <c r="B43" s="147" t="s">
        <v>396</v>
      </c>
      <c r="C43" s="5"/>
      <c r="D43" s="6"/>
      <c r="E43" s="5"/>
      <c r="F43" s="6"/>
      <c r="G43" s="146"/>
      <c r="H43" s="6"/>
      <c r="I43" s="222">
        <v>4.5</v>
      </c>
      <c r="J43" s="6">
        <f>RANK(I43,$I$5:$I$43)</f>
        <v>35</v>
      </c>
      <c r="K43" s="6">
        <f t="shared" si="4"/>
        <v>-35</v>
      </c>
    </row>
    <row r="44" spans="1:11" ht="19.5" customHeight="1">
      <c r="A44" s="243" t="s">
        <v>5</v>
      </c>
      <c r="B44" s="243"/>
      <c r="C44" s="9">
        <f>AVERAGE(C5:C37)</f>
        <v>8.0594803472863603</v>
      </c>
      <c r="D44" s="8"/>
      <c r="E44" s="226">
        <v>8.452</v>
      </c>
      <c r="F44" s="197"/>
      <c r="G44" s="221">
        <v>8.24</v>
      </c>
      <c r="H44" s="197"/>
      <c r="I44" s="223">
        <v>5.83</v>
      </c>
      <c r="J44" s="197"/>
      <c r="K44" s="8"/>
    </row>
    <row r="45" spans="1:11" ht="19.5" customHeight="1"/>
    <row r="46" spans="1:11" ht="19.5" customHeight="1"/>
  </sheetData>
  <sortState xmlns:xlrd2="http://schemas.microsoft.com/office/spreadsheetml/2017/richdata2" ref="A5:H41">
    <sortCondition ref="A5:A41"/>
  </sortState>
  <mergeCells count="10">
    <mergeCell ref="A44:B44"/>
    <mergeCell ref="A1:K1"/>
    <mergeCell ref="I3:J3"/>
    <mergeCell ref="A2:K2"/>
    <mergeCell ref="A3:A4"/>
    <mergeCell ref="B3:B4"/>
    <mergeCell ref="C3:D3"/>
    <mergeCell ref="E3:F3"/>
    <mergeCell ref="G3:H3"/>
    <mergeCell ref="K3:K4"/>
  </mergeCells>
  <pageMargins left="0.67524509803921573" right="0.35416666666666669" top="0.47916666666666669" bottom="0.43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F3782-2B7A-42BF-A9D4-2216C5DEADD4}">
  <dimension ref="A1:K53"/>
  <sheetViews>
    <sheetView view="pageLayout" topLeftCell="C1" zoomScaleNormal="100" workbookViewId="0">
      <selection activeCell="D16" sqref="D16"/>
    </sheetView>
  </sheetViews>
  <sheetFormatPr defaultRowHeight="15.75"/>
  <cols>
    <col min="1" max="2" width="0" style="166" hidden="1" customWidth="1"/>
    <col min="3" max="3" width="5.5703125" style="179" customWidth="1"/>
    <col min="4" max="4" width="32" style="166" customWidth="1"/>
    <col min="5" max="6" width="11" style="179" customWidth="1"/>
    <col min="7" max="7" width="11" style="166" customWidth="1"/>
    <col min="8" max="8" width="13.5703125" style="166" customWidth="1"/>
    <col min="9" max="11" width="0" style="166" hidden="1" customWidth="1"/>
    <col min="12" max="16384" width="9.140625" style="166"/>
  </cols>
  <sheetData>
    <row r="1" spans="1:11">
      <c r="A1" s="165" t="s">
        <v>201</v>
      </c>
      <c r="C1" s="260" t="s">
        <v>217</v>
      </c>
      <c r="D1" s="260"/>
      <c r="E1" s="260"/>
      <c r="F1" s="260"/>
      <c r="G1" s="260"/>
      <c r="H1" s="260"/>
    </row>
    <row r="2" spans="1:11">
      <c r="C2" s="261" t="s">
        <v>448</v>
      </c>
      <c r="D2" s="261"/>
      <c r="E2" s="261"/>
      <c r="F2" s="261"/>
      <c r="G2" s="261"/>
      <c r="H2" s="261"/>
    </row>
    <row r="3" spans="1:11" ht="18" customHeight="1">
      <c r="A3" s="167" t="s">
        <v>202</v>
      </c>
      <c r="B3" s="168" t="s">
        <v>203</v>
      </c>
      <c r="C3" s="169" t="s">
        <v>0</v>
      </c>
      <c r="D3" s="167" t="s">
        <v>204</v>
      </c>
      <c r="E3" s="169" t="s">
        <v>205</v>
      </c>
      <c r="F3" s="170" t="s">
        <v>2</v>
      </c>
      <c r="G3" s="169" t="s">
        <v>206</v>
      </c>
      <c r="H3" s="169" t="s">
        <v>218</v>
      </c>
    </row>
    <row r="4" spans="1:11">
      <c r="A4" s="171">
        <v>1</v>
      </c>
      <c r="B4" s="171">
        <v>9</v>
      </c>
      <c r="C4" s="172">
        <v>1</v>
      </c>
      <c r="D4" s="173" t="s">
        <v>104</v>
      </c>
      <c r="E4" s="172">
        <v>356</v>
      </c>
      <c r="F4" s="172">
        <v>7.55</v>
      </c>
      <c r="G4" s="172">
        <f t="shared" ref="G4:G51" si="0">E4*F4</f>
        <v>2687.7999999999997</v>
      </c>
      <c r="H4" s="174">
        <f t="shared" ref="H4:H51" si="1">E4*(F4-6.344)</f>
        <v>429.33599999999984</v>
      </c>
      <c r="I4" s="166">
        <f>C4</f>
        <v>1</v>
      </c>
      <c r="J4" s="166" t="str">
        <f>D4</f>
        <v>THPT Lý Nhân Tông</v>
      </c>
      <c r="K4" s="166">
        <f>H4</f>
        <v>429.33599999999984</v>
      </c>
    </row>
    <row r="5" spans="1:11">
      <c r="A5" s="171">
        <v>2</v>
      </c>
      <c r="B5" s="171">
        <v>10</v>
      </c>
      <c r="C5" s="172">
        <v>2</v>
      </c>
      <c r="D5" s="173" t="s">
        <v>109</v>
      </c>
      <c r="E5" s="172">
        <v>457</v>
      </c>
      <c r="F5" s="172">
        <v>7.22</v>
      </c>
      <c r="G5" s="172">
        <f t="shared" si="0"/>
        <v>3299.54</v>
      </c>
      <c r="H5" s="174">
        <f t="shared" si="1"/>
        <v>400.33199999999977</v>
      </c>
      <c r="I5" s="166">
        <f t="shared" ref="I5:J52" si="2">C5</f>
        <v>2</v>
      </c>
      <c r="J5" s="166" t="str">
        <f t="shared" si="2"/>
        <v>THPT Nguyễn Du</v>
      </c>
      <c r="K5" s="166">
        <f t="shared" ref="K5:K52" si="3">H5</f>
        <v>400.33199999999977</v>
      </c>
    </row>
    <row r="6" spans="1:11">
      <c r="A6" s="171">
        <v>3</v>
      </c>
      <c r="B6" s="171">
        <v>11</v>
      </c>
      <c r="C6" s="172">
        <v>3</v>
      </c>
      <c r="D6" s="173" t="s">
        <v>89</v>
      </c>
      <c r="E6" s="172">
        <v>182</v>
      </c>
      <c r="F6" s="172">
        <v>8.36</v>
      </c>
      <c r="G6" s="172">
        <f t="shared" si="0"/>
        <v>1521.52</v>
      </c>
      <c r="H6" s="174">
        <f t="shared" si="1"/>
        <v>366.91199999999986</v>
      </c>
      <c r="I6" s="166">
        <f t="shared" si="2"/>
        <v>3</v>
      </c>
      <c r="J6" s="166" t="str">
        <f t="shared" si="2"/>
        <v>THPT Chuyên Bắc Ninh</v>
      </c>
      <c r="K6" s="166">
        <f t="shared" si="3"/>
        <v>366.91199999999986</v>
      </c>
    </row>
    <row r="7" spans="1:11">
      <c r="A7" s="171">
        <v>4</v>
      </c>
      <c r="B7" s="171">
        <v>12</v>
      </c>
      <c r="C7" s="172">
        <v>4</v>
      </c>
      <c r="D7" s="173" t="s">
        <v>94</v>
      </c>
      <c r="E7" s="172">
        <v>307</v>
      </c>
      <c r="F7" s="172">
        <v>7.49</v>
      </c>
      <c r="G7" s="172">
        <f t="shared" si="0"/>
        <v>2299.4300000000003</v>
      </c>
      <c r="H7" s="174">
        <f t="shared" si="1"/>
        <v>351.82199999999995</v>
      </c>
      <c r="I7" s="166">
        <f t="shared" si="2"/>
        <v>4</v>
      </c>
      <c r="J7" s="166" t="str">
        <f t="shared" si="2"/>
        <v>THPT Quế Võ số 1</v>
      </c>
      <c r="K7" s="166">
        <f t="shared" si="3"/>
        <v>351.82199999999995</v>
      </c>
    </row>
    <row r="8" spans="1:11">
      <c r="A8" s="171">
        <v>5</v>
      </c>
      <c r="B8" s="171">
        <v>13</v>
      </c>
      <c r="C8" s="172">
        <v>5</v>
      </c>
      <c r="D8" s="173" t="s">
        <v>92</v>
      </c>
      <c r="E8" s="172">
        <v>273</v>
      </c>
      <c r="F8" s="172">
        <v>7.42</v>
      </c>
      <c r="G8" s="172">
        <f t="shared" si="0"/>
        <v>2025.66</v>
      </c>
      <c r="H8" s="174">
        <f t="shared" si="1"/>
        <v>293.74799999999988</v>
      </c>
      <c r="I8" s="166">
        <f t="shared" si="2"/>
        <v>5</v>
      </c>
      <c r="J8" s="166" t="str">
        <f t="shared" si="2"/>
        <v>THPT Gia Bình số 1</v>
      </c>
      <c r="K8" s="166">
        <f t="shared" si="3"/>
        <v>293.74799999999988</v>
      </c>
    </row>
    <row r="9" spans="1:11">
      <c r="A9" s="171">
        <v>6</v>
      </c>
      <c r="B9" s="171">
        <v>14</v>
      </c>
      <c r="C9" s="172">
        <v>6</v>
      </c>
      <c r="D9" s="173" t="s">
        <v>101</v>
      </c>
      <c r="E9" s="172">
        <v>292</v>
      </c>
      <c r="F9" s="172">
        <v>7.34</v>
      </c>
      <c r="G9" s="172">
        <f t="shared" si="0"/>
        <v>2143.2799999999997</v>
      </c>
      <c r="H9" s="174">
        <f t="shared" si="1"/>
        <v>290.83199999999988</v>
      </c>
      <c r="I9" s="166">
        <f t="shared" si="2"/>
        <v>6</v>
      </c>
      <c r="J9" s="166" t="str">
        <f t="shared" si="2"/>
        <v>THPT Nguyễn Văn Cừ</v>
      </c>
      <c r="K9" s="166">
        <f t="shared" si="3"/>
        <v>290.83199999999988</v>
      </c>
    </row>
    <row r="10" spans="1:11">
      <c r="A10" s="171">
        <v>7</v>
      </c>
      <c r="B10" s="171">
        <v>15</v>
      </c>
      <c r="C10" s="172">
        <v>7</v>
      </c>
      <c r="D10" s="173" t="s">
        <v>98</v>
      </c>
      <c r="E10" s="172">
        <v>264</v>
      </c>
      <c r="F10" s="172">
        <v>7.25</v>
      </c>
      <c r="G10" s="172">
        <f t="shared" si="0"/>
        <v>1914</v>
      </c>
      <c r="H10" s="174">
        <f t="shared" si="1"/>
        <v>239.18399999999991</v>
      </c>
      <c r="I10" s="166">
        <f t="shared" si="2"/>
        <v>7</v>
      </c>
      <c r="J10" s="166" t="str">
        <f t="shared" si="2"/>
        <v>THPT Yên Phong số 1</v>
      </c>
      <c r="K10" s="166">
        <f t="shared" si="3"/>
        <v>239.18399999999991</v>
      </c>
    </row>
    <row r="11" spans="1:11">
      <c r="A11" s="171">
        <v>8</v>
      </c>
      <c r="B11" s="171">
        <v>16</v>
      </c>
      <c r="C11" s="172">
        <v>8</v>
      </c>
      <c r="D11" s="173" t="s">
        <v>106</v>
      </c>
      <c r="E11" s="172">
        <v>374</v>
      </c>
      <c r="F11" s="172">
        <v>6.98</v>
      </c>
      <c r="G11" s="172">
        <f t="shared" si="0"/>
        <v>2610.52</v>
      </c>
      <c r="H11" s="174">
        <f t="shared" si="1"/>
        <v>237.86400000000003</v>
      </c>
      <c r="I11" s="166">
        <f t="shared" si="2"/>
        <v>8</v>
      </c>
      <c r="J11" s="166" t="str">
        <f t="shared" si="2"/>
        <v>THPT Yên Phong số 2</v>
      </c>
      <c r="K11" s="166">
        <f t="shared" si="3"/>
        <v>237.86400000000003</v>
      </c>
    </row>
    <row r="12" spans="1:11">
      <c r="A12" s="171">
        <v>9</v>
      </c>
      <c r="B12" s="171">
        <v>17</v>
      </c>
      <c r="C12" s="172">
        <v>9</v>
      </c>
      <c r="D12" s="173" t="s">
        <v>107</v>
      </c>
      <c r="E12" s="172">
        <v>207</v>
      </c>
      <c r="F12" s="172">
        <v>7.49</v>
      </c>
      <c r="G12" s="172">
        <f t="shared" si="0"/>
        <v>1550.43</v>
      </c>
      <c r="H12" s="174">
        <f t="shared" si="1"/>
        <v>237.22199999999998</v>
      </c>
      <c r="I12" s="166">
        <f t="shared" si="2"/>
        <v>9</v>
      </c>
      <c r="J12" s="166" t="str">
        <f t="shared" si="2"/>
        <v>THPT Hàm Long</v>
      </c>
      <c r="K12" s="166">
        <f t="shared" si="3"/>
        <v>237.22199999999998</v>
      </c>
    </row>
    <row r="13" spans="1:11">
      <c r="A13" s="171">
        <v>10</v>
      </c>
      <c r="B13" s="171">
        <v>18</v>
      </c>
      <c r="C13" s="172">
        <v>10</v>
      </c>
      <c r="D13" s="173" t="s">
        <v>97</v>
      </c>
      <c r="E13" s="172">
        <v>303</v>
      </c>
      <c r="F13" s="172">
        <v>7.05</v>
      </c>
      <c r="G13" s="172">
        <f t="shared" si="0"/>
        <v>2136.15</v>
      </c>
      <c r="H13" s="174">
        <f t="shared" si="1"/>
        <v>213.91799999999986</v>
      </c>
      <c r="I13" s="166">
        <f t="shared" si="2"/>
        <v>10</v>
      </c>
      <c r="J13" s="166" t="str">
        <f t="shared" si="2"/>
        <v>THPT Thuận Thành số 2</v>
      </c>
      <c r="K13" s="166">
        <f t="shared" si="3"/>
        <v>213.91799999999986</v>
      </c>
    </row>
    <row r="14" spans="1:11">
      <c r="A14" s="171">
        <v>11</v>
      </c>
      <c r="B14" s="171">
        <v>19</v>
      </c>
      <c r="C14" s="172">
        <v>11</v>
      </c>
      <c r="D14" s="173" t="s">
        <v>93</v>
      </c>
      <c r="E14" s="172">
        <v>321</v>
      </c>
      <c r="F14" s="172">
        <v>7</v>
      </c>
      <c r="G14" s="172">
        <f t="shared" si="0"/>
        <v>2247</v>
      </c>
      <c r="H14" s="174">
        <f t="shared" si="1"/>
        <v>210.57599999999991</v>
      </c>
      <c r="I14" s="166">
        <f t="shared" si="2"/>
        <v>11</v>
      </c>
      <c r="J14" s="166" t="str">
        <f t="shared" si="2"/>
        <v>THPT Hàn Thuyên</v>
      </c>
      <c r="K14" s="166">
        <f t="shared" si="3"/>
        <v>210.57599999999991</v>
      </c>
    </row>
    <row r="15" spans="1:11">
      <c r="A15" s="171">
        <v>12</v>
      </c>
      <c r="B15" s="171">
        <v>20</v>
      </c>
      <c r="C15" s="172">
        <v>12</v>
      </c>
      <c r="D15" s="173" t="s">
        <v>96</v>
      </c>
      <c r="E15" s="172">
        <v>251</v>
      </c>
      <c r="F15" s="172">
        <v>7.17</v>
      </c>
      <c r="G15" s="172">
        <f t="shared" si="0"/>
        <v>1799.67</v>
      </c>
      <c r="H15" s="174">
        <f t="shared" si="1"/>
        <v>207.32599999999991</v>
      </c>
      <c r="I15" s="166">
        <f t="shared" si="2"/>
        <v>12</v>
      </c>
      <c r="J15" s="166" t="str">
        <f t="shared" si="2"/>
        <v>THPT Hoàng Quốc Việt</v>
      </c>
      <c r="K15" s="166">
        <f t="shared" si="3"/>
        <v>207.32599999999991</v>
      </c>
    </row>
    <row r="16" spans="1:11">
      <c r="A16" s="171">
        <v>13</v>
      </c>
      <c r="B16" s="171">
        <v>21</v>
      </c>
      <c r="C16" s="172">
        <v>13</v>
      </c>
      <c r="D16" s="173" t="s">
        <v>29</v>
      </c>
      <c r="E16" s="172">
        <v>255</v>
      </c>
      <c r="F16" s="172">
        <v>7.09</v>
      </c>
      <c r="G16" s="172">
        <f t="shared" si="0"/>
        <v>1807.95</v>
      </c>
      <c r="H16" s="174">
        <f t="shared" si="1"/>
        <v>190.22999999999988</v>
      </c>
      <c r="I16" s="166">
        <f t="shared" si="2"/>
        <v>13</v>
      </c>
      <c r="J16" s="166" t="str">
        <f t="shared" si="2"/>
        <v>THPT Lý Thái Tổ</v>
      </c>
      <c r="K16" s="166">
        <f t="shared" si="3"/>
        <v>190.22999999999988</v>
      </c>
    </row>
    <row r="17" spans="1:11">
      <c r="A17" s="171">
        <v>14</v>
      </c>
      <c r="B17" s="171">
        <v>22</v>
      </c>
      <c r="C17" s="172">
        <v>14</v>
      </c>
      <c r="D17" s="173" t="s">
        <v>55</v>
      </c>
      <c r="E17" s="172">
        <v>259</v>
      </c>
      <c r="F17" s="172">
        <v>7.03</v>
      </c>
      <c r="G17" s="172">
        <f t="shared" si="0"/>
        <v>1820.77</v>
      </c>
      <c r="H17" s="174">
        <f t="shared" si="1"/>
        <v>177.67399999999998</v>
      </c>
      <c r="I17" s="166">
        <f t="shared" si="2"/>
        <v>14</v>
      </c>
      <c r="J17" s="166" t="str">
        <f t="shared" si="2"/>
        <v>THPT Lý Thường Kiệt</v>
      </c>
      <c r="K17" s="166">
        <f t="shared" si="3"/>
        <v>177.67399999999998</v>
      </c>
    </row>
    <row r="18" spans="1:11">
      <c r="A18" s="171">
        <v>15</v>
      </c>
      <c r="B18" s="171">
        <v>23</v>
      </c>
      <c r="C18" s="172">
        <v>15</v>
      </c>
      <c r="D18" s="173" t="s">
        <v>99</v>
      </c>
      <c r="E18" s="172">
        <v>307</v>
      </c>
      <c r="F18" s="172">
        <v>6.85</v>
      </c>
      <c r="G18" s="172">
        <f t="shared" si="0"/>
        <v>2102.9499999999998</v>
      </c>
      <c r="H18" s="174">
        <f t="shared" si="1"/>
        <v>155.34199999999979</v>
      </c>
      <c r="I18" s="166">
        <f t="shared" si="2"/>
        <v>15</v>
      </c>
      <c r="J18" s="166" t="str">
        <f t="shared" si="2"/>
        <v>THPT Tiên Du số 1</v>
      </c>
      <c r="K18" s="166">
        <f t="shared" si="3"/>
        <v>155.34199999999979</v>
      </c>
    </row>
    <row r="19" spans="1:11">
      <c r="A19" s="171">
        <v>16</v>
      </c>
      <c r="B19" s="171">
        <v>24</v>
      </c>
      <c r="C19" s="172">
        <v>16</v>
      </c>
      <c r="D19" s="173" t="s">
        <v>100</v>
      </c>
      <c r="E19" s="172">
        <v>273</v>
      </c>
      <c r="F19" s="172">
        <v>6.89</v>
      </c>
      <c r="G19" s="172">
        <f t="shared" si="0"/>
        <v>1880.9699999999998</v>
      </c>
      <c r="H19" s="174">
        <f t="shared" si="1"/>
        <v>149.05799999999982</v>
      </c>
      <c r="I19" s="166">
        <f t="shared" si="2"/>
        <v>16</v>
      </c>
      <c r="J19" s="166" t="str">
        <f t="shared" si="2"/>
        <v>THPT Thuận Thành số 3</v>
      </c>
      <c r="K19" s="166">
        <f t="shared" si="3"/>
        <v>149.05799999999982</v>
      </c>
    </row>
    <row r="20" spans="1:11">
      <c r="A20" s="171">
        <v>17</v>
      </c>
      <c r="B20" s="171">
        <v>25</v>
      </c>
      <c r="C20" s="172">
        <v>17</v>
      </c>
      <c r="D20" s="173" t="s">
        <v>90</v>
      </c>
      <c r="E20" s="172">
        <v>197</v>
      </c>
      <c r="F20" s="172">
        <v>7.09</v>
      </c>
      <c r="G20" s="172">
        <f t="shared" si="0"/>
        <v>1396.73</v>
      </c>
      <c r="H20" s="174">
        <f t="shared" si="1"/>
        <v>146.9619999999999</v>
      </c>
      <c r="I20" s="166">
        <f t="shared" si="2"/>
        <v>17</v>
      </c>
      <c r="J20" s="166" t="str">
        <f t="shared" si="2"/>
        <v>THPT Lê Văn Thịnh</v>
      </c>
      <c r="K20" s="166">
        <f t="shared" si="3"/>
        <v>146.9619999999999</v>
      </c>
    </row>
    <row r="21" spans="1:11">
      <c r="A21" s="171">
        <v>18</v>
      </c>
      <c r="B21" s="171">
        <v>26</v>
      </c>
      <c r="C21" s="172">
        <v>18</v>
      </c>
      <c r="D21" s="173" t="s">
        <v>105</v>
      </c>
      <c r="E21" s="172">
        <v>234</v>
      </c>
      <c r="F21" s="172">
        <v>6.94</v>
      </c>
      <c r="G21" s="172">
        <f t="shared" si="0"/>
        <v>1623.96</v>
      </c>
      <c r="H21" s="174">
        <f t="shared" si="1"/>
        <v>139.46400000000003</v>
      </c>
      <c r="I21" s="166">
        <f t="shared" si="2"/>
        <v>18</v>
      </c>
      <c r="J21" s="166" t="str">
        <f t="shared" si="2"/>
        <v>THPT Lương Tài số 2</v>
      </c>
      <c r="K21" s="166">
        <f t="shared" si="3"/>
        <v>139.46400000000003</v>
      </c>
    </row>
    <row r="22" spans="1:11">
      <c r="A22" s="171">
        <v>19</v>
      </c>
      <c r="B22" s="171">
        <v>27</v>
      </c>
      <c r="C22" s="172">
        <v>19</v>
      </c>
      <c r="D22" s="173" t="s">
        <v>91</v>
      </c>
      <c r="E22" s="172">
        <v>168</v>
      </c>
      <c r="F22" s="172">
        <v>7.13</v>
      </c>
      <c r="G22" s="172">
        <f t="shared" si="0"/>
        <v>1197.8399999999999</v>
      </c>
      <c r="H22" s="174">
        <f t="shared" si="1"/>
        <v>132.04799999999994</v>
      </c>
      <c r="I22" s="166">
        <f t="shared" si="2"/>
        <v>19</v>
      </c>
      <c r="J22" s="166" t="str">
        <f t="shared" si="2"/>
        <v>THPT Thuận Thành số 1</v>
      </c>
      <c r="K22" s="166">
        <f t="shared" si="3"/>
        <v>132.04799999999994</v>
      </c>
    </row>
    <row r="23" spans="1:11">
      <c r="A23" s="171">
        <v>20</v>
      </c>
      <c r="B23" s="171">
        <v>28</v>
      </c>
      <c r="C23" s="172">
        <v>20</v>
      </c>
      <c r="D23" s="173" t="s">
        <v>111</v>
      </c>
      <c r="E23" s="172">
        <v>269</v>
      </c>
      <c r="F23" s="172">
        <v>6.78</v>
      </c>
      <c r="G23" s="172">
        <f t="shared" si="0"/>
        <v>1823.8200000000002</v>
      </c>
      <c r="H23" s="174">
        <f t="shared" si="1"/>
        <v>117.28399999999999</v>
      </c>
      <c r="I23" s="166">
        <f t="shared" si="2"/>
        <v>20</v>
      </c>
      <c r="J23" s="166" t="str">
        <f t="shared" si="2"/>
        <v>TT GDNN-GDTX Yên Phong</v>
      </c>
      <c r="K23" s="166">
        <f t="shared" si="3"/>
        <v>117.28399999999999</v>
      </c>
    </row>
    <row r="24" spans="1:11">
      <c r="A24" s="171">
        <v>21</v>
      </c>
      <c r="B24" s="171">
        <v>30</v>
      </c>
      <c r="C24" s="172">
        <v>21</v>
      </c>
      <c r="D24" s="173" t="s">
        <v>108</v>
      </c>
      <c r="E24" s="172">
        <v>133</v>
      </c>
      <c r="F24" s="172">
        <v>7.15</v>
      </c>
      <c r="G24" s="172">
        <f t="shared" si="0"/>
        <v>950.95</v>
      </c>
      <c r="H24" s="174">
        <f t="shared" si="1"/>
        <v>107.19800000000001</v>
      </c>
      <c r="I24" s="166">
        <f t="shared" si="2"/>
        <v>21</v>
      </c>
      <c r="J24" s="166" t="str">
        <f t="shared" si="2"/>
        <v>THPT Quế Võ số 3</v>
      </c>
      <c r="K24" s="166">
        <f t="shared" si="3"/>
        <v>107.19800000000001</v>
      </c>
    </row>
    <row r="25" spans="1:11">
      <c r="A25" s="171">
        <v>22</v>
      </c>
      <c r="B25" s="171">
        <v>31</v>
      </c>
      <c r="C25" s="172">
        <v>22</v>
      </c>
      <c r="D25" s="173" t="s">
        <v>102</v>
      </c>
      <c r="E25" s="172">
        <v>268</v>
      </c>
      <c r="F25" s="172">
        <v>6.72</v>
      </c>
      <c r="G25" s="172">
        <f t="shared" si="0"/>
        <v>1800.96</v>
      </c>
      <c r="H25" s="174">
        <f t="shared" si="1"/>
        <v>100.76799999999986</v>
      </c>
      <c r="I25" s="166">
        <f t="shared" si="2"/>
        <v>22</v>
      </c>
      <c r="J25" s="166" t="str">
        <f t="shared" si="2"/>
        <v>THPT Quế Võ số 2</v>
      </c>
      <c r="K25" s="166">
        <f t="shared" si="3"/>
        <v>100.76799999999986</v>
      </c>
    </row>
    <row r="26" spans="1:11">
      <c r="A26" s="171">
        <v>23</v>
      </c>
      <c r="B26" s="171">
        <v>32</v>
      </c>
      <c r="C26" s="172">
        <v>23</v>
      </c>
      <c r="D26" s="173" t="s">
        <v>95</v>
      </c>
      <c r="E26" s="172">
        <v>358</v>
      </c>
      <c r="F26" s="172">
        <v>6.56</v>
      </c>
      <c r="G26" s="172">
        <f t="shared" si="0"/>
        <v>2348.48</v>
      </c>
      <c r="H26" s="174">
        <f t="shared" si="1"/>
        <v>77.327999999999747</v>
      </c>
      <c r="I26" s="166">
        <f t="shared" si="2"/>
        <v>23</v>
      </c>
      <c r="J26" s="166" t="str">
        <f t="shared" si="2"/>
        <v>THPT Lương Tài</v>
      </c>
      <c r="K26" s="166">
        <f t="shared" si="3"/>
        <v>77.327999999999747</v>
      </c>
    </row>
    <row r="27" spans="1:11">
      <c r="A27" s="171">
        <v>24</v>
      </c>
      <c r="B27" s="171">
        <v>33</v>
      </c>
      <c r="C27" s="172">
        <v>24</v>
      </c>
      <c r="D27" s="173" t="s">
        <v>20</v>
      </c>
      <c r="E27" s="172">
        <v>268</v>
      </c>
      <c r="F27" s="172">
        <v>6.62</v>
      </c>
      <c r="G27" s="172">
        <f t="shared" si="0"/>
        <v>1774.16</v>
      </c>
      <c r="H27" s="174">
        <f t="shared" si="1"/>
        <v>73.967999999999947</v>
      </c>
      <c r="I27" s="166">
        <f t="shared" si="2"/>
        <v>24</v>
      </c>
      <c r="J27" s="166" t="str">
        <f t="shared" si="2"/>
        <v>THPT Ngô Gia Tự</v>
      </c>
      <c r="K27" s="166">
        <f t="shared" si="3"/>
        <v>73.967999999999947</v>
      </c>
    </row>
    <row r="28" spans="1:11">
      <c r="A28" s="171">
        <v>25</v>
      </c>
      <c r="B28" s="171">
        <v>35</v>
      </c>
      <c r="C28" s="172">
        <v>25</v>
      </c>
      <c r="D28" s="173" t="s">
        <v>116</v>
      </c>
      <c r="E28" s="172">
        <v>470</v>
      </c>
      <c r="F28" s="172">
        <v>6.5</v>
      </c>
      <c r="G28" s="172">
        <f t="shared" si="0"/>
        <v>3055</v>
      </c>
      <c r="H28" s="174">
        <f t="shared" si="1"/>
        <v>73.319999999999851</v>
      </c>
      <c r="I28" s="166">
        <f t="shared" si="2"/>
        <v>25</v>
      </c>
      <c r="J28" s="166" t="str">
        <f t="shared" si="2"/>
        <v>THPT Từ Sơn</v>
      </c>
      <c r="K28" s="166">
        <f t="shared" si="3"/>
        <v>73.319999999999851</v>
      </c>
    </row>
    <row r="29" spans="1:11">
      <c r="A29" s="171">
        <v>26</v>
      </c>
      <c r="B29" s="171">
        <v>36</v>
      </c>
      <c r="C29" s="172">
        <v>26</v>
      </c>
      <c r="D29" s="173" t="s">
        <v>363</v>
      </c>
      <c r="E29" s="218">
        <v>146</v>
      </c>
      <c r="F29" s="172">
        <v>6.65</v>
      </c>
      <c r="G29" s="172">
        <f t="shared" si="0"/>
        <v>970.90000000000009</v>
      </c>
      <c r="H29" s="174">
        <f t="shared" si="1"/>
        <v>44.676000000000009</v>
      </c>
      <c r="I29" s="166">
        <f t="shared" si="2"/>
        <v>26</v>
      </c>
      <c r="J29" s="166" t="str">
        <f t="shared" si="2"/>
        <v>TT GDNN-GDTX Bắc Ninh</v>
      </c>
      <c r="K29" s="166">
        <f t="shared" si="3"/>
        <v>44.676000000000009</v>
      </c>
    </row>
    <row r="30" spans="1:11">
      <c r="A30" s="171">
        <v>27</v>
      </c>
      <c r="B30" s="171">
        <v>37</v>
      </c>
      <c r="C30" s="172">
        <v>27</v>
      </c>
      <c r="D30" s="173" t="s">
        <v>361</v>
      </c>
      <c r="E30" s="172">
        <v>13</v>
      </c>
      <c r="F30" s="172">
        <v>7.88</v>
      </c>
      <c r="G30" s="172">
        <f t="shared" si="0"/>
        <v>102.44</v>
      </c>
      <c r="H30" s="174">
        <f t="shared" si="1"/>
        <v>19.967999999999996</v>
      </c>
      <c r="I30" s="166">
        <f t="shared" si="2"/>
        <v>27</v>
      </c>
      <c r="J30" s="166" t="str">
        <f t="shared" si="2"/>
        <v>PT Quốc tế Kinh Bắc</v>
      </c>
      <c r="K30" s="166">
        <f t="shared" si="3"/>
        <v>19.967999999999996</v>
      </c>
    </row>
    <row r="31" spans="1:11">
      <c r="A31" s="171">
        <v>28</v>
      </c>
      <c r="B31" s="171">
        <v>42</v>
      </c>
      <c r="C31" s="172">
        <v>28</v>
      </c>
      <c r="D31" s="173" t="s">
        <v>60</v>
      </c>
      <c r="E31" s="172">
        <v>351</v>
      </c>
      <c r="F31" s="172">
        <v>6.38</v>
      </c>
      <c r="G31" s="172">
        <f t="shared" si="0"/>
        <v>2239.38</v>
      </c>
      <c r="H31" s="174">
        <f t="shared" si="1"/>
        <v>12.635999999999855</v>
      </c>
      <c r="I31" s="166">
        <f t="shared" si="2"/>
        <v>28</v>
      </c>
      <c r="J31" s="166" t="str">
        <f t="shared" si="2"/>
        <v>THPT Nguyễn Trãi</v>
      </c>
      <c r="K31" s="166">
        <f t="shared" si="3"/>
        <v>12.635999999999855</v>
      </c>
    </row>
    <row r="32" spans="1:11">
      <c r="A32" s="171">
        <v>29</v>
      </c>
      <c r="B32" s="171">
        <v>47</v>
      </c>
      <c r="C32" s="172">
        <v>29</v>
      </c>
      <c r="D32" s="173" t="s">
        <v>115</v>
      </c>
      <c r="E32" s="172">
        <v>17</v>
      </c>
      <c r="F32" s="172">
        <v>6.63</v>
      </c>
      <c r="G32" s="172">
        <f t="shared" si="0"/>
        <v>112.71</v>
      </c>
      <c r="H32" s="174">
        <f t="shared" si="1"/>
        <v>4.861999999999993</v>
      </c>
      <c r="I32" s="166">
        <f t="shared" si="2"/>
        <v>29</v>
      </c>
      <c r="J32" s="166" t="str">
        <f t="shared" si="2"/>
        <v>PTLC Lương Thế Vinh</v>
      </c>
      <c r="K32" s="166">
        <f t="shared" si="3"/>
        <v>4.861999999999993</v>
      </c>
    </row>
    <row r="33" spans="1:11">
      <c r="A33" s="171">
        <v>30</v>
      </c>
      <c r="B33" s="171">
        <v>48</v>
      </c>
      <c r="C33" s="172">
        <v>30</v>
      </c>
      <c r="D33" s="173" t="s">
        <v>207</v>
      </c>
      <c r="E33" s="172">
        <v>38</v>
      </c>
      <c r="F33" s="172">
        <v>6.47</v>
      </c>
      <c r="G33" s="172">
        <f t="shared" si="0"/>
        <v>245.85999999999999</v>
      </c>
      <c r="H33" s="174">
        <f t="shared" si="1"/>
        <v>4.7879999999999789</v>
      </c>
      <c r="I33" s="166">
        <f t="shared" si="2"/>
        <v>30</v>
      </c>
      <c r="J33" s="166" t="str">
        <f t="shared" si="2"/>
        <v>Trường Phổ thông IVS</v>
      </c>
      <c r="K33" s="166">
        <f t="shared" si="3"/>
        <v>4.7879999999999789</v>
      </c>
    </row>
    <row r="34" spans="1:11">
      <c r="A34" s="171">
        <v>31</v>
      </c>
      <c r="B34" s="171">
        <v>49</v>
      </c>
      <c r="C34" s="191">
        <v>31</v>
      </c>
      <c r="D34" s="192" t="s">
        <v>113</v>
      </c>
      <c r="E34" s="191">
        <v>87</v>
      </c>
      <c r="F34" s="191">
        <v>6.34</v>
      </c>
      <c r="G34" s="191">
        <f t="shared" si="0"/>
        <v>551.58000000000004</v>
      </c>
      <c r="H34" s="193">
        <f t="shared" si="1"/>
        <v>-0.34800000000003894</v>
      </c>
      <c r="I34" s="166">
        <f t="shared" si="2"/>
        <v>31</v>
      </c>
      <c r="J34" s="166" t="str">
        <f t="shared" si="2"/>
        <v>THPT Kinh Bắc</v>
      </c>
      <c r="K34" s="166">
        <f t="shared" si="3"/>
        <v>-0.34800000000003894</v>
      </c>
    </row>
    <row r="35" spans="1:11">
      <c r="A35" s="171">
        <v>32</v>
      </c>
      <c r="B35" s="171">
        <v>50</v>
      </c>
      <c r="C35" s="191">
        <v>32</v>
      </c>
      <c r="D35" s="192" t="s">
        <v>103</v>
      </c>
      <c r="E35" s="191">
        <v>235</v>
      </c>
      <c r="F35" s="191">
        <v>6.32</v>
      </c>
      <c r="G35" s="191">
        <f t="shared" si="0"/>
        <v>1485.2</v>
      </c>
      <c r="H35" s="193">
        <f t="shared" si="1"/>
        <v>-5.640000000000005</v>
      </c>
      <c r="I35" s="166">
        <f t="shared" si="2"/>
        <v>32</v>
      </c>
      <c r="J35" s="166" t="str">
        <f t="shared" si="2"/>
        <v>THPT Nguyễn Đăng Đạo</v>
      </c>
      <c r="K35" s="166">
        <f t="shared" si="3"/>
        <v>-5.640000000000005</v>
      </c>
    </row>
    <row r="36" spans="1:11">
      <c r="A36" s="171">
        <v>33</v>
      </c>
      <c r="B36" s="171">
        <v>51</v>
      </c>
      <c r="C36" s="191">
        <v>33</v>
      </c>
      <c r="D36" s="192" t="s">
        <v>110</v>
      </c>
      <c r="E36" s="191">
        <v>22</v>
      </c>
      <c r="F36" s="191">
        <v>5.99</v>
      </c>
      <c r="G36" s="191">
        <f t="shared" si="0"/>
        <v>131.78</v>
      </c>
      <c r="H36" s="193">
        <f t="shared" si="1"/>
        <v>-7.788000000000002</v>
      </c>
      <c r="I36" s="166">
        <f t="shared" si="2"/>
        <v>33</v>
      </c>
      <c r="J36" s="166" t="str">
        <f t="shared" si="2"/>
        <v>PTLC Lý Công Uẩn</v>
      </c>
      <c r="K36" s="166">
        <f t="shared" si="3"/>
        <v>-7.788000000000002</v>
      </c>
    </row>
    <row r="37" spans="1:11">
      <c r="A37" s="171">
        <v>34</v>
      </c>
      <c r="B37" s="171">
        <v>53</v>
      </c>
      <c r="C37" s="191">
        <v>34</v>
      </c>
      <c r="D37" s="192" t="s">
        <v>364</v>
      </c>
      <c r="E37" s="219">
        <v>270</v>
      </c>
      <c r="F37" s="191">
        <v>6.31</v>
      </c>
      <c r="G37" s="191">
        <f t="shared" si="0"/>
        <v>1703.6999999999998</v>
      </c>
      <c r="H37" s="193">
        <f t="shared" si="1"/>
        <v>-9.180000000000188</v>
      </c>
      <c r="I37" s="166">
        <f t="shared" si="2"/>
        <v>34</v>
      </c>
      <c r="J37" s="166" t="str">
        <f t="shared" si="2"/>
        <v>TT GDNN-GDTX Gia Bình</v>
      </c>
      <c r="K37" s="166">
        <f t="shared" si="3"/>
        <v>-9.180000000000188</v>
      </c>
    </row>
    <row r="38" spans="1:11">
      <c r="A38" s="171">
        <v>35</v>
      </c>
      <c r="B38" s="171">
        <v>54</v>
      </c>
      <c r="C38" s="191">
        <v>35</v>
      </c>
      <c r="D38" s="192" t="s">
        <v>21</v>
      </c>
      <c r="E38" s="219">
        <v>100</v>
      </c>
      <c r="F38" s="191">
        <v>6.17</v>
      </c>
      <c r="G38" s="191">
        <f t="shared" si="0"/>
        <v>617</v>
      </c>
      <c r="H38" s="193">
        <f t="shared" si="1"/>
        <v>-17.400000000000038</v>
      </c>
      <c r="I38" s="166">
        <f t="shared" si="2"/>
        <v>35</v>
      </c>
      <c r="J38" s="166" t="str">
        <f t="shared" si="2"/>
        <v>THPT Trần Hưng Đạo</v>
      </c>
      <c r="K38" s="166">
        <f t="shared" si="3"/>
        <v>-17.400000000000038</v>
      </c>
    </row>
    <row r="39" spans="1:11">
      <c r="A39" s="171">
        <v>36</v>
      </c>
      <c r="B39" s="171">
        <v>55</v>
      </c>
      <c r="C39" s="191">
        <v>36</v>
      </c>
      <c r="D39" s="192" t="s">
        <v>41</v>
      </c>
      <c r="E39" s="219">
        <v>28</v>
      </c>
      <c r="F39" s="191">
        <v>5.58</v>
      </c>
      <c r="G39" s="191">
        <f t="shared" si="0"/>
        <v>156.24</v>
      </c>
      <c r="H39" s="193">
        <f t="shared" si="1"/>
        <v>-21.392000000000007</v>
      </c>
      <c r="I39" s="166">
        <f t="shared" si="2"/>
        <v>36</v>
      </c>
      <c r="J39" s="166" t="str">
        <f t="shared" si="2"/>
        <v>THPT Lê Quý Đôn</v>
      </c>
      <c r="K39" s="166">
        <f t="shared" si="3"/>
        <v>-21.392000000000007</v>
      </c>
    </row>
    <row r="40" spans="1:11">
      <c r="A40" s="171">
        <v>37</v>
      </c>
      <c r="B40" s="171">
        <v>56</v>
      </c>
      <c r="C40" s="191">
        <v>37</v>
      </c>
      <c r="D40" s="192" t="s">
        <v>117</v>
      </c>
      <c r="E40" s="219">
        <v>123</v>
      </c>
      <c r="F40" s="191">
        <v>6.09</v>
      </c>
      <c r="G40" s="191">
        <f t="shared" si="0"/>
        <v>749.06999999999994</v>
      </c>
      <c r="H40" s="193">
        <f t="shared" si="1"/>
        <v>-31.242000000000054</v>
      </c>
      <c r="I40" s="166">
        <f t="shared" si="2"/>
        <v>37</v>
      </c>
      <c r="J40" s="166" t="str">
        <f t="shared" si="2"/>
        <v>THPT Trần Nhân Tông</v>
      </c>
      <c r="K40" s="166">
        <f t="shared" si="3"/>
        <v>-31.242000000000054</v>
      </c>
    </row>
    <row r="41" spans="1:11">
      <c r="A41" s="171"/>
      <c r="B41" s="171"/>
      <c r="C41" s="191">
        <v>38</v>
      </c>
      <c r="D41" s="192" t="s">
        <v>452</v>
      </c>
      <c r="E41" s="219">
        <v>42</v>
      </c>
      <c r="F41" s="191">
        <v>5.54</v>
      </c>
      <c r="G41" s="191">
        <f t="shared" si="0"/>
        <v>232.68</v>
      </c>
      <c r="H41" s="193">
        <f t="shared" si="1"/>
        <v>-33.768000000000015</v>
      </c>
      <c r="I41" s="166">
        <f t="shared" si="2"/>
        <v>38</v>
      </c>
      <c r="J41" s="166" t="str">
        <f t="shared" si="2"/>
        <v>CĐ Hưng Yên</v>
      </c>
      <c r="K41" s="166">
        <f t="shared" si="3"/>
        <v>-33.768000000000015</v>
      </c>
    </row>
    <row r="42" spans="1:11">
      <c r="A42" s="171">
        <v>38</v>
      </c>
      <c r="B42" s="171">
        <v>60</v>
      </c>
      <c r="C42" s="191">
        <v>39</v>
      </c>
      <c r="D42" s="192" t="s">
        <v>453</v>
      </c>
      <c r="E42" s="219">
        <v>29</v>
      </c>
      <c r="F42" s="191">
        <v>5.09</v>
      </c>
      <c r="G42" s="191">
        <f t="shared" si="0"/>
        <v>147.60999999999999</v>
      </c>
      <c r="H42" s="193">
        <f t="shared" si="1"/>
        <v>-36.366000000000014</v>
      </c>
      <c r="I42" s="166">
        <f t="shared" si="2"/>
        <v>39</v>
      </c>
      <c r="J42" s="166" t="str">
        <f t="shared" si="2"/>
        <v>PT NKTDTT Olympic</v>
      </c>
      <c r="K42" s="166">
        <f t="shared" si="3"/>
        <v>-36.366000000000014</v>
      </c>
    </row>
    <row r="43" spans="1:11">
      <c r="A43" s="171">
        <v>39</v>
      </c>
      <c r="B43" s="171">
        <v>64</v>
      </c>
      <c r="C43" s="191">
        <v>40</v>
      </c>
      <c r="D43" s="192" t="s">
        <v>454</v>
      </c>
      <c r="E43" s="219">
        <v>86</v>
      </c>
      <c r="F43" s="191">
        <v>5.85</v>
      </c>
      <c r="G43" s="191">
        <f t="shared" si="0"/>
        <v>503.09999999999997</v>
      </c>
      <c r="H43" s="193">
        <f t="shared" si="1"/>
        <v>-42.484000000000059</v>
      </c>
      <c r="I43" s="166">
        <f t="shared" si="2"/>
        <v>40</v>
      </c>
      <c r="J43" s="166" t="str">
        <f t="shared" si="2"/>
        <v>CĐ Thủy sản</v>
      </c>
      <c r="K43" s="166">
        <f t="shared" si="3"/>
        <v>-42.484000000000059</v>
      </c>
    </row>
    <row r="44" spans="1:11">
      <c r="A44" s="171">
        <v>40</v>
      </c>
      <c r="B44" s="171">
        <v>65</v>
      </c>
      <c r="C44" s="191">
        <v>41</v>
      </c>
      <c r="D44" s="192" t="s">
        <v>121</v>
      </c>
      <c r="E44" s="219">
        <v>66</v>
      </c>
      <c r="F44" s="191">
        <v>5.0999999999999996</v>
      </c>
      <c r="G44" s="191">
        <f t="shared" si="0"/>
        <v>336.59999999999997</v>
      </c>
      <c r="H44" s="193">
        <f t="shared" si="1"/>
        <v>-82.104000000000042</v>
      </c>
      <c r="I44" s="166">
        <f t="shared" si="2"/>
        <v>41</v>
      </c>
      <c r="J44" s="166" t="str">
        <f t="shared" si="2"/>
        <v>THPT Lương Tài số 3</v>
      </c>
      <c r="K44" s="166">
        <f t="shared" si="3"/>
        <v>-82.104000000000042</v>
      </c>
    </row>
    <row r="45" spans="1:11">
      <c r="A45" s="171">
        <v>41</v>
      </c>
      <c r="B45" s="171">
        <v>66</v>
      </c>
      <c r="C45" s="191">
        <v>42</v>
      </c>
      <c r="D45" s="192" t="s">
        <v>118</v>
      </c>
      <c r="E45" s="219">
        <v>132</v>
      </c>
      <c r="F45" s="191">
        <v>5.58</v>
      </c>
      <c r="G45" s="191">
        <f t="shared" si="0"/>
        <v>736.56000000000006</v>
      </c>
      <c r="H45" s="193">
        <f t="shared" si="1"/>
        <v>-100.84800000000003</v>
      </c>
      <c r="I45" s="166">
        <f t="shared" si="2"/>
        <v>42</v>
      </c>
      <c r="J45" s="166" t="str">
        <f t="shared" si="2"/>
        <v>TT GDNN-GDTX Tiên Du</v>
      </c>
      <c r="K45" s="166">
        <f t="shared" si="3"/>
        <v>-100.84800000000003</v>
      </c>
    </row>
    <row r="46" spans="1:11">
      <c r="A46" s="171">
        <v>42</v>
      </c>
      <c r="B46" s="171">
        <v>67</v>
      </c>
      <c r="C46" s="191">
        <v>43</v>
      </c>
      <c r="D46" s="192" t="s">
        <v>362</v>
      </c>
      <c r="E46" s="219">
        <v>107</v>
      </c>
      <c r="F46" s="191">
        <v>5.29</v>
      </c>
      <c r="G46" s="191">
        <f t="shared" si="0"/>
        <v>566.03</v>
      </c>
      <c r="H46" s="193">
        <f t="shared" si="1"/>
        <v>-112.77800000000003</v>
      </c>
      <c r="I46" s="166">
        <f t="shared" si="2"/>
        <v>43</v>
      </c>
      <c r="J46" s="166" t="str">
        <f t="shared" si="2"/>
        <v>TT GDNN-GDTX Lương Tài</v>
      </c>
      <c r="K46" s="166">
        <f t="shared" si="3"/>
        <v>-112.77800000000003</v>
      </c>
    </row>
    <row r="47" spans="1:11">
      <c r="A47" s="171">
        <v>43</v>
      </c>
      <c r="B47" s="171">
        <v>68</v>
      </c>
      <c r="C47" s="191">
        <v>44</v>
      </c>
      <c r="D47" s="192" t="s">
        <v>119</v>
      </c>
      <c r="E47" s="191">
        <v>228</v>
      </c>
      <c r="F47" s="191">
        <v>5.72</v>
      </c>
      <c r="G47" s="191">
        <f t="shared" si="0"/>
        <v>1304.1599999999999</v>
      </c>
      <c r="H47" s="193">
        <f t="shared" si="1"/>
        <v>-142.27200000000013</v>
      </c>
      <c r="I47" s="166">
        <f t="shared" si="2"/>
        <v>44</v>
      </c>
      <c r="J47" s="166" t="str">
        <f t="shared" si="2"/>
        <v>TT GDTX Bắc Ninh</v>
      </c>
      <c r="K47" s="166">
        <f t="shared" si="3"/>
        <v>-142.27200000000013</v>
      </c>
    </row>
    <row r="48" spans="1:11">
      <c r="A48" s="171">
        <v>44</v>
      </c>
      <c r="B48" s="171">
        <v>69</v>
      </c>
      <c r="C48" s="191">
        <v>45</v>
      </c>
      <c r="D48" s="192" t="s">
        <v>112</v>
      </c>
      <c r="E48" s="219">
        <v>271</v>
      </c>
      <c r="F48" s="191">
        <v>5.73</v>
      </c>
      <c r="G48" s="191">
        <f t="shared" si="0"/>
        <v>1552.8300000000002</v>
      </c>
      <c r="H48" s="193">
        <f t="shared" si="1"/>
        <v>-166.39399999999998</v>
      </c>
      <c r="I48" s="166">
        <f t="shared" si="2"/>
        <v>45</v>
      </c>
      <c r="J48" s="166" t="str">
        <f t="shared" si="2"/>
        <v>THPT Phố Mới</v>
      </c>
      <c r="K48" s="166">
        <f t="shared" si="3"/>
        <v>-166.39399999999998</v>
      </c>
    </row>
    <row r="49" spans="1:11">
      <c r="A49" s="171">
        <v>45</v>
      </c>
      <c r="B49" s="171">
        <v>70</v>
      </c>
      <c r="C49" s="191">
        <v>46</v>
      </c>
      <c r="D49" s="192" t="s">
        <v>114</v>
      </c>
      <c r="E49" s="191">
        <v>215</v>
      </c>
      <c r="F49" s="191">
        <v>5.48</v>
      </c>
      <c r="G49" s="191">
        <f t="shared" si="0"/>
        <v>1178.2</v>
      </c>
      <c r="H49" s="193">
        <f t="shared" si="1"/>
        <v>-185.75999999999996</v>
      </c>
      <c r="I49" s="166">
        <f t="shared" si="2"/>
        <v>46</v>
      </c>
      <c r="J49" s="166" t="str">
        <f t="shared" si="2"/>
        <v>TT GDNN-GDTX Từ Sơn</v>
      </c>
      <c r="K49" s="166">
        <f t="shared" si="3"/>
        <v>-185.75999999999996</v>
      </c>
    </row>
    <row r="50" spans="1:11">
      <c r="A50" s="171">
        <v>46</v>
      </c>
      <c r="B50" s="171">
        <v>72</v>
      </c>
      <c r="C50" s="191">
        <v>47</v>
      </c>
      <c r="D50" s="192" t="s">
        <v>120</v>
      </c>
      <c r="E50" s="191">
        <v>393</v>
      </c>
      <c r="F50" s="191">
        <v>5.75</v>
      </c>
      <c r="G50" s="191">
        <f t="shared" si="0"/>
        <v>2259.75</v>
      </c>
      <c r="H50" s="193">
        <f t="shared" si="1"/>
        <v>-233.44200000000012</v>
      </c>
      <c r="I50" s="166">
        <f t="shared" si="2"/>
        <v>47</v>
      </c>
      <c r="J50" s="166" t="str">
        <f t="shared" si="2"/>
        <v>TT GDTX Thuận Thành</v>
      </c>
      <c r="K50" s="166">
        <f t="shared" si="3"/>
        <v>-233.44200000000012</v>
      </c>
    </row>
    <row r="51" spans="1:11" s="177" customFormat="1">
      <c r="A51" s="175"/>
      <c r="B51" s="175"/>
      <c r="C51" s="172"/>
      <c r="D51" s="176" t="s">
        <v>208</v>
      </c>
      <c r="E51" s="176">
        <f>SUM(E4:E50)</f>
        <v>10045</v>
      </c>
      <c r="F51" s="176">
        <v>6.74</v>
      </c>
      <c r="G51" s="172">
        <f t="shared" si="0"/>
        <v>67703.3</v>
      </c>
      <c r="H51" s="174">
        <f t="shared" si="1"/>
        <v>3977.8199999999993</v>
      </c>
      <c r="I51" s="166">
        <f t="shared" si="2"/>
        <v>0</v>
      </c>
      <c r="J51" s="166" t="str">
        <f t="shared" si="2"/>
        <v>Cộng</v>
      </c>
      <c r="K51" s="166">
        <f t="shared" si="3"/>
        <v>3977.8199999999993</v>
      </c>
    </row>
    <row r="52" spans="1:11" s="177" customFormat="1">
      <c r="C52" s="172"/>
      <c r="D52" s="178" t="s">
        <v>209</v>
      </c>
      <c r="E52" s="176"/>
      <c r="F52" s="176">
        <v>6.3440000000000003</v>
      </c>
      <c r="G52" s="172"/>
      <c r="H52" s="174"/>
      <c r="I52" s="166">
        <f t="shared" si="2"/>
        <v>0</v>
      </c>
      <c r="J52" s="166" t="str">
        <f t="shared" si="2"/>
        <v>Toàn quốc</v>
      </c>
      <c r="K52" s="166">
        <f t="shared" si="3"/>
        <v>0</v>
      </c>
    </row>
    <row r="53" spans="1:11">
      <c r="A53" s="165"/>
    </row>
  </sheetData>
  <mergeCells count="2">
    <mergeCell ref="C1:H1"/>
    <mergeCell ref="C2:H2"/>
  </mergeCells>
  <pageMargins left="1.1041666666666667" right="0.7" top="0.5625" bottom="0.45833333333333331" header="0.3" footer="0.3"/>
  <pageSetup paperSize="9" scale="9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B6617-7FF4-4F52-B185-EB79570BE501}">
  <dimension ref="A1:K53"/>
  <sheetViews>
    <sheetView view="pageLayout" topLeftCell="C30" zoomScaleNormal="100" workbookViewId="0">
      <selection activeCell="H51" sqref="H42:H51"/>
    </sheetView>
  </sheetViews>
  <sheetFormatPr defaultRowHeight="15.75"/>
  <cols>
    <col min="1" max="2" width="0" style="166" hidden="1" customWidth="1"/>
    <col min="3" max="3" width="5.5703125" style="179" customWidth="1"/>
    <col min="4" max="4" width="32" style="166" customWidth="1"/>
    <col min="5" max="6" width="11" style="179" customWidth="1"/>
    <col min="7" max="7" width="11" style="166" customWidth="1"/>
    <col min="8" max="8" width="13.5703125" style="166" customWidth="1"/>
    <col min="9" max="11" width="0" style="166" hidden="1" customWidth="1"/>
    <col min="12" max="16384" width="9.140625" style="166"/>
  </cols>
  <sheetData>
    <row r="1" spans="1:11">
      <c r="A1" s="165" t="s">
        <v>476</v>
      </c>
      <c r="C1" s="260" t="s">
        <v>477</v>
      </c>
      <c r="D1" s="260"/>
      <c r="E1" s="260"/>
      <c r="F1" s="260"/>
      <c r="G1" s="260"/>
      <c r="H1" s="260"/>
    </row>
    <row r="2" spans="1:11">
      <c r="C2" s="261" t="s">
        <v>448</v>
      </c>
      <c r="D2" s="261"/>
      <c r="E2" s="261"/>
      <c r="F2" s="261"/>
      <c r="G2" s="261"/>
      <c r="H2" s="261"/>
    </row>
    <row r="3" spans="1:11" ht="18" customHeight="1">
      <c r="A3" s="167" t="s">
        <v>202</v>
      </c>
      <c r="B3" s="168" t="s">
        <v>203</v>
      </c>
      <c r="C3" s="169" t="s">
        <v>0</v>
      </c>
      <c r="D3" s="167" t="s">
        <v>204</v>
      </c>
      <c r="E3" s="169" t="s">
        <v>205</v>
      </c>
      <c r="F3" s="170" t="s">
        <v>2</v>
      </c>
      <c r="G3" s="169" t="s">
        <v>206</v>
      </c>
      <c r="H3" s="169" t="s">
        <v>218</v>
      </c>
    </row>
    <row r="4" spans="1:11">
      <c r="A4" s="175"/>
      <c r="B4" s="175"/>
      <c r="C4" s="172"/>
      <c r="D4" s="176" t="s">
        <v>208</v>
      </c>
      <c r="E4" s="176">
        <f>SUM(E1:E3)</f>
        <v>0</v>
      </c>
      <c r="F4" s="176">
        <v>6.74</v>
      </c>
      <c r="G4" s="172">
        <f>E4*F4</f>
        <v>0</v>
      </c>
      <c r="H4" s="174">
        <f>E4*(F4-6.344)</f>
        <v>0</v>
      </c>
      <c r="I4" s="166">
        <f>C4</f>
        <v>0</v>
      </c>
      <c r="J4" s="166" t="str">
        <f>D4</f>
        <v>Cộng</v>
      </c>
      <c r="K4" s="166">
        <f>H4</f>
        <v>0</v>
      </c>
    </row>
    <row r="5" spans="1:11">
      <c r="A5" s="171">
        <v>1</v>
      </c>
      <c r="B5" s="171">
        <v>9</v>
      </c>
      <c r="C5" s="172">
        <v>1</v>
      </c>
      <c r="D5" s="173" t="s">
        <v>6</v>
      </c>
      <c r="E5" s="172">
        <v>356</v>
      </c>
      <c r="F5" s="172">
        <v>7.55</v>
      </c>
      <c r="G5" s="172">
        <f>E5*F5</f>
        <v>2687.7999999999997</v>
      </c>
      <c r="H5" s="174">
        <f>E5*(F5-6.344)</f>
        <v>429.33599999999984</v>
      </c>
      <c r="I5" s="166">
        <f>C5</f>
        <v>1</v>
      </c>
      <c r="J5" s="166" t="str">
        <f>D5</f>
        <v>Lý Nhân Tông</v>
      </c>
      <c r="K5" s="166">
        <f>H5</f>
        <v>429.33599999999984</v>
      </c>
    </row>
    <row r="6" spans="1:11">
      <c r="A6" s="171">
        <v>2</v>
      </c>
      <c r="B6" s="171">
        <v>10</v>
      </c>
      <c r="C6" s="172">
        <v>2</v>
      </c>
      <c r="D6" s="173" t="s">
        <v>7</v>
      </c>
      <c r="E6" s="172">
        <v>457</v>
      </c>
      <c r="F6" s="172">
        <v>7.22</v>
      </c>
      <c r="G6" s="172">
        <f>E6*F6</f>
        <v>3299.54</v>
      </c>
      <c r="H6" s="174">
        <f>E6*(F6-6.344)</f>
        <v>400.33199999999977</v>
      </c>
      <c r="I6" s="166">
        <f>C6</f>
        <v>2</v>
      </c>
      <c r="J6" s="166" t="str">
        <f>D6</f>
        <v>Nguyễn Du</v>
      </c>
      <c r="K6" s="166">
        <f>H6</f>
        <v>400.33199999999977</v>
      </c>
    </row>
    <row r="7" spans="1:11">
      <c r="A7" s="171">
        <v>3</v>
      </c>
      <c r="B7" s="171">
        <v>11</v>
      </c>
      <c r="C7" s="172">
        <v>3</v>
      </c>
      <c r="D7" s="173" t="s">
        <v>478</v>
      </c>
      <c r="E7" s="172">
        <v>182</v>
      </c>
      <c r="F7" s="172">
        <v>8.36</v>
      </c>
      <c r="G7" s="172">
        <f>E7*F7</f>
        <v>1521.52</v>
      </c>
      <c r="H7" s="174">
        <f>E7*(F7-6.344)</f>
        <v>366.91199999999986</v>
      </c>
      <c r="I7" s="166">
        <f>C7</f>
        <v>3</v>
      </c>
      <c r="J7" s="166" t="str">
        <f>D7</f>
        <v>Chuyên Bắc Ninh</v>
      </c>
      <c r="K7" s="166">
        <f>H7</f>
        <v>366.91199999999986</v>
      </c>
    </row>
    <row r="8" spans="1:11">
      <c r="A8" s="171">
        <v>4</v>
      </c>
      <c r="B8" s="171">
        <v>12</v>
      </c>
      <c r="C8" s="172">
        <v>4</v>
      </c>
      <c r="D8" s="173" t="s">
        <v>479</v>
      </c>
      <c r="E8" s="172">
        <v>307</v>
      </c>
      <c r="F8" s="172">
        <v>7.49</v>
      </c>
      <c r="G8" s="172">
        <f>E8*F8</f>
        <v>2299.4300000000003</v>
      </c>
      <c r="H8" s="174">
        <f>E8*(F8-6.344)</f>
        <v>351.82199999999995</v>
      </c>
      <c r="I8" s="166">
        <f>C8</f>
        <v>4</v>
      </c>
      <c r="J8" s="166" t="str">
        <f>D8</f>
        <v>Quế Võ số 1</v>
      </c>
      <c r="K8" s="166">
        <f>H8</f>
        <v>351.82199999999995</v>
      </c>
    </row>
    <row r="9" spans="1:11">
      <c r="A9" s="171">
        <v>5</v>
      </c>
      <c r="B9" s="171">
        <v>13</v>
      </c>
      <c r="C9" s="172">
        <v>5</v>
      </c>
      <c r="D9" s="173" t="s">
        <v>480</v>
      </c>
      <c r="E9" s="172">
        <v>273</v>
      </c>
      <c r="F9" s="172">
        <v>7.42</v>
      </c>
      <c r="G9" s="172">
        <f>E9*F9</f>
        <v>2025.66</v>
      </c>
      <c r="H9" s="174">
        <f>E9*(F9-6.344)</f>
        <v>293.74799999999988</v>
      </c>
      <c r="I9" s="166">
        <f>C9</f>
        <v>5</v>
      </c>
      <c r="J9" s="166" t="str">
        <f>D9</f>
        <v>Gia Bình số 1</v>
      </c>
      <c r="K9" s="166">
        <f>H9</f>
        <v>293.74799999999988</v>
      </c>
    </row>
    <row r="10" spans="1:11">
      <c r="A10" s="171">
        <v>6</v>
      </c>
      <c r="B10" s="171">
        <v>14</v>
      </c>
      <c r="C10" s="172">
        <v>6</v>
      </c>
      <c r="D10" s="173" t="s">
        <v>408</v>
      </c>
      <c r="E10" s="172">
        <v>292</v>
      </c>
      <c r="F10" s="172">
        <v>7.34</v>
      </c>
      <c r="G10" s="172">
        <f>E10*F10</f>
        <v>2143.2799999999997</v>
      </c>
      <c r="H10" s="174">
        <f>E10*(F10-6.344)</f>
        <v>290.83199999999988</v>
      </c>
      <c r="I10" s="166">
        <f>C10</f>
        <v>6</v>
      </c>
      <c r="J10" s="166" t="str">
        <f>D10</f>
        <v>Nguyễn Văn Cừ</v>
      </c>
      <c r="K10" s="166">
        <f>H10</f>
        <v>290.83199999999988</v>
      </c>
    </row>
    <row r="11" spans="1:11">
      <c r="A11" s="171">
        <v>7</v>
      </c>
      <c r="B11" s="171">
        <v>15</v>
      </c>
      <c r="C11" s="172">
        <v>7</v>
      </c>
      <c r="D11" s="173" t="s">
        <v>481</v>
      </c>
      <c r="E11" s="172">
        <v>264</v>
      </c>
      <c r="F11" s="172">
        <v>7.25</v>
      </c>
      <c r="G11" s="172">
        <f>E11*F11</f>
        <v>1914</v>
      </c>
      <c r="H11" s="174">
        <f>E11*(F11-6.344)</f>
        <v>239.18399999999991</v>
      </c>
      <c r="I11" s="166">
        <f>C11</f>
        <v>7</v>
      </c>
      <c r="J11" s="166" t="str">
        <f>D11</f>
        <v>Yên Phong số 1</v>
      </c>
      <c r="K11" s="166">
        <f>H11</f>
        <v>239.18399999999991</v>
      </c>
    </row>
    <row r="12" spans="1:11">
      <c r="A12" s="171">
        <v>8</v>
      </c>
      <c r="B12" s="171">
        <v>16</v>
      </c>
      <c r="C12" s="172">
        <v>8</v>
      </c>
      <c r="D12" s="173" t="s">
        <v>482</v>
      </c>
      <c r="E12" s="172">
        <v>374</v>
      </c>
      <c r="F12" s="172">
        <v>6.98</v>
      </c>
      <c r="G12" s="172">
        <f>E12*F12</f>
        <v>2610.52</v>
      </c>
      <c r="H12" s="174">
        <f>E12*(F12-6.344)</f>
        <v>237.86400000000003</v>
      </c>
      <c r="I12" s="166">
        <f>C12</f>
        <v>8</v>
      </c>
      <c r="J12" s="166" t="str">
        <f>D12</f>
        <v>Yên Phong số 2</v>
      </c>
      <c r="K12" s="166">
        <f>H12</f>
        <v>237.86400000000003</v>
      </c>
    </row>
    <row r="13" spans="1:11">
      <c r="A13" s="171">
        <v>9</v>
      </c>
      <c r="B13" s="171">
        <v>17</v>
      </c>
      <c r="C13" s="172">
        <v>9</v>
      </c>
      <c r="D13" s="173" t="s">
        <v>406</v>
      </c>
      <c r="E13" s="172">
        <v>207</v>
      </c>
      <c r="F13" s="172">
        <v>7.49</v>
      </c>
      <c r="G13" s="172">
        <f>E13*F13</f>
        <v>1550.43</v>
      </c>
      <c r="H13" s="174">
        <f>E13*(F13-6.344)</f>
        <v>237.22199999999998</v>
      </c>
      <c r="I13" s="166">
        <f>C13</f>
        <v>9</v>
      </c>
      <c r="J13" s="166" t="str">
        <f>D13</f>
        <v>Hàm Long</v>
      </c>
      <c r="K13" s="166">
        <f>H13</f>
        <v>237.22199999999998</v>
      </c>
    </row>
    <row r="14" spans="1:11">
      <c r="A14" s="171">
        <v>10</v>
      </c>
      <c r="B14" s="171">
        <v>18</v>
      </c>
      <c r="C14" s="172">
        <v>10</v>
      </c>
      <c r="D14" s="173" t="s">
        <v>483</v>
      </c>
      <c r="E14" s="172">
        <v>303</v>
      </c>
      <c r="F14" s="172">
        <v>7.05</v>
      </c>
      <c r="G14" s="172">
        <f>E14*F14</f>
        <v>2136.15</v>
      </c>
      <c r="H14" s="174">
        <f>E14*(F14-6.344)</f>
        <v>213.91799999999986</v>
      </c>
      <c r="I14" s="166">
        <f>C14</f>
        <v>10</v>
      </c>
      <c r="J14" s="166" t="str">
        <f>D14</f>
        <v>Thuận Thành số 2</v>
      </c>
      <c r="K14" s="166">
        <f>H14</f>
        <v>213.91799999999986</v>
      </c>
    </row>
    <row r="15" spans="1:11">
      <c r="A15" s="171">
        <v>11</v>
      </c>
      <c r="B15" s="171">
        <v>19</v>
      </c>
      <c r="C15" s="172">
        <v>11</v>
      </c>
      <c r="D15" s="173" t="s">
        <v>402</v>
      </c>
      <c r="E15" s="172">
        <v>321</v>
      </c>
      <c r="F15" s="172">
        <v>7</v>
      </c>
      <c r="G15" s="172">
        <f>E15*F15</f>
        <v>2247</v>
      </c>
      <c r="H15" s="174">
        <f>E15*(F15-6.344)</f>
        <v>210.57599999999991</v>
      </c>
      <c r="I15" s="166">
        <f>C15</f>
        <v>11</v>
      </c>
      <c r="J15" s="166" t="str">
        <f>D15</f>
        <v>Hàn Thuyên</v>
      </c>
      <c r="K15" s="166">
        <f>H15</f>
        <v>210.57599999999991</v>
      </c>
    </row>
    <row r="16" spans="1:11">
      <c r="A16" s="171">
        <v>12</v>
      </c>
      <c r="B16" s="171">
        <v>20</v>
      </c>
      <c r="C16" s="172">
        <v>12</v>
      </c>
      <c r="D16" s="173" t="s">
        <v>405</v>
      </c>
      <c r="E16" s="172">
        <v>251</v>
      </c>
      <c r="F16" s="172">
        <v>7.17</v>
      </c>
      <c r="G16" s="172">
        <f>E16*F16</f>
        <v>1799.67</v>
      </c>
      <c r="H16" s="174">
        <f>E16*(F16-6.344)</f>
        <v>207.32599999999991</v>
      </c>
      <c r="I16" s="166">
        <f>C16</f>
        <v>12</v>
      </c>
      <c r="J16" s="166" t="str">
        <f>D16</f>
        <v>Hoàng Quốc Việt</v>
      </c>
      <c r="K16" s="166">
        <f>H16</f>
        <v>207.32599999999991</v>
      </c>
    </row>
    <row r="17" spans="1:11">
      <c r="A17" s="171">
        <v>13</v>
      </c>
      <c r="B17" s="171">
        <v>21</v>
      </c>
      <c r="C17" s="172">
        <v>13</v>
      </c>
      <c r="D17" s="173" t="s">
        <v>404</v>
      </c>
      <c r="E17" s="172">
        <v>255</v>
      </c>
      <c r="F17" s="172">
        <v>7.09</v>
      </c>
      <c r="G17" s="172">
        <f>E17*F17</f>
        <v>1807.95</v>
      </c>
      <c r="H17" s="174">
        <f>E17*(F17-6.344)</f>
        <v>190.22999999999988</v>
      </c>
      <c r="I17" s="166">
        <f>C17</f>
        <v>13</v>
      </c>
      <c r="J17" s="166" t="str">
        <f>D17</f>
        <v>Lý Thái Tổ</v>
      </c>
      <c r="K17" s="166">
        <f>H17</f>
        <v>190.22999999999988</v>
      </c>
    </row>
    <row r="18" spans="1:11">
      <c r="A18" s="171">
        <v>14</v>
      </c>
      <c r="B18" s="171">
        <v>22</v>
      </c>
      <c r="C18" s="172">
        <v>14</v>
      </c>
      <c r="D18" s="173" t="s">
        <v>410</v>
      </c>
      <c r="E18" s="172">
        <v>259</v>
      </c>
      <c r="F18" s="172">
        <v>7.03</v>
      </c>
      <c r="G18" s="172">
        <f>E18*F18</f>
        <v>1820.77</v>
      </c>
      <c r="H18" s="174">
        <f>E18*(F18-6.344)</f>
        <v>177.67399999999998</v>
      </c>
      <c r="I18" s="166">
        <f>C18</f>
        <v>14</v>
      </c>
      <c r="J18" s="166" t="str">
        <f>D18</f>
        <v>Lý Thường Kiệt</v>
      </c>
      <c r="K18" s="166">
        <f>H18</f>
        <v>177.67399999999998</v>
      </c>
    </row>
    <row r="19" spans="1:11">
      <c r="A19" s="171">
        <v>15</v>
      </c>
      <c r="B19" s="171">
        <v>23</v>
      </c>
      <c r="C19" s="172">
        <v>15</v>
      </c>
      <c r="D19" s="173" t="s">
        <v>484</v>
      </c>
      <c r="E19" s="172">
        <v>307</v>
      </c>
      <c r="F19" s="172">
        <v>6.85</v>
      </c>
      <c r="G19" s="172">
        <f>E19*F19</f>
        <v>2102.9499999999998</v>
      </c>
      <c r="H19" s="174">
        <f>E19*(F19-6.344)</f>
        <v>155.34199999999979</v>
      </c>
      <c r="I19" s="166">
        <f>C19</f>
        <v>15</v>
      </c>
      <c r="J19" s="166" t="str">
        <f>D19</f>
        <v>Tiên Du số 1</v>
      </c>
      <c r="K19" s="166">
        <f>H19</f>
        <v>155.34199999999979</v>
      </c>
    </row>
    <row r="20" spans="1:11">
      <c r="A20" s="171">
        <v>16</v>
      </c>
      <c r="B20" s="171">
        <v>24</v>
      </c>
      <c r="C20" s="172">
        <v>16</v>
      </c>
      <c r="D20" s="173" t="s">
        <v>485</v>
      </c>
      <c r="E20" s="172">
        <v>273</v>
      </c>
      <c r="F20" s="172">
        <v>6.89</v>
      </c>
      <c r="G20" s="172">
        <f>E20*F20</f>
        <v>1880.9699999999998</v>
      </c>
      <c r="H20" s="174">
        <f>E20*(F20-6.344)</f>
        <v>149.05799999999982</v>
      </c>
      <c r="I20" s="166">
        <f>C20</f>
        <v>16</v>
      </c>
      <c r="J20" s="166" t="str">
        <f>D20</f>
        <v>Thuận Thành số 3</v>
      </c>
      <c r="K20" s="166">
        <f>H20</f>
        <v>149.05799999999982</v>
      </c>
    </row>
    <row r="21" spans="1:11">
      <c r="A21" s="171">
        <v>17</v>
      </c>
      <c r="B21" s="171">
        <v>25</v>
      </c>
      <c r="C21" s="172">
        <v>17</v>
      </c>
      <c r="D21" s="173" t="s">
        <v>403</v>
      </c>
      <c r="E21" s="172">
        <v>197</v>
      </c>
      <c r="F21" s="172">
        <v>7.09</v>
      </c>
      <c r="G21" s="172">
        <f>E21*F21</f>
        <v>1396.73</v>
      </c>
      <c r="H21" s="174">
        <f>E21*(F21-6.344)</f>
        <v>146.9619999999999</v>
      </c>
      <c r="I21" s="166">
        <f>C21</f>
        <v>17</v>
      </c>
      <c r="J21" s="166" t="str">
        <f>D21</f>
        <v>Lê Văn Thịnh</v>
      </c>
      <c r="K21" s="166">
        <f>H21</f>
        <v>146.9619999999999</v>
      </c>
    </row>
    <row r="22" spans="1:11">
      <c r="A22" s="171">
        <v>18</v>
      </c>
      <c r="B22" s="171">
        <v>26</v>
      </c>
      <c r="C22" s="172">
        <v>18</v>
      </c>
      <c r="D22" s="173" t="s">
        <v>486</v>
      </c>
      <c r="E22" s="172">
        <v>234</v>
      </c>
      <c r="F22" s="172">
        <v>6.94</v>
      </c>
      <c r="G22" s="172">
        <f>E22*F22</f>
        <v>1623.96</v>
      </c>
      <c r="H22" s="174">
        <f>E22*(F22-6.344)</f>
        <v>139.46400000000003</v>
      </c>
      <c r="I22" s="166">
        <f>C22</f>
        <v>18</v>
      </c>
      <c r="J22" s="166" t="str">
        <f>D22</f>
        <v>Lương Tài số 2</v>
      </c>
      <c r="K22" s="166">
        <f>H22</f>
        <v>139.46400000000003</v>
      </c>
    </row>
    <row r="23" spans="1:11">
      <c r="A23" s="171">
        <v>19</v>
      </c>
      <c r="B23" s="171">
        <v>27</v>
      </c>
      <c r="C23" s="172">
        <v>19</v>
      </c>
      <c r="D23" s="173" t="s">
        <v>487</v>
      </c>
      <c r="E23" s="172">
        <v>168</v>
      </c>
      <c r="F23" s="172">
        <v>7.13</v>
      </c>
      <c r="G23" s="172">
        <f>E23*F23</f>
        <v>1197.8399999999999</v>
      </c>
      <c r="H23" s="174">
        <f>E23*(F23-6.344)</f>
        <v>132.04799999999994</v>
      </c>
      <c r="I23" s="166">
        <f>C23</f>
        <v>19</v>
      </c>
      <c r="J23" s="166" t="str">
        <f>D23</f>
        <v>Thuận Thành số 1</v>
      </c>
      <c r="K23" s="166">
        <f>H23</f>
        <v>132.04799999999994</v>
      </c>
    </row>
    <row r="24" spans="1:11">
      <c r="A24" s="171">
        <v>20</v>
      </c>
      <c r="B24" s="171">
        <v>28</v>
      </c>
      <c r="C24" s="172">
        <v>20</v>
      </c>
      <c r="D24" s="173" t="s">
        <v>491</v>
      </c>
      <c r="E24" s="172">
        <v>269</v>
      </c>
      <c r="F24" s="172">
        <v>6.78</v>
      </c>
      <c r="G24" s="172">
        <f>E24*F24</f>
        <v>1823.8200000000002</v>
      </c>
      <c r="H24" s="174">
        <f>E24*(F24-6.344)</f>
        <v>117.28399999999999</v>
      </c>
      <c r="I24" s="166">
        <f>C24</f>
        <v>20</v>
      </c>
      <c r="J24" s="166" t="str">
        <f>D24</f>
        <v>TT Yên Phong</v>
      </c>
      <c r="K24" s="166">
        <f>H24</f>
        <v>117.28399999999999</v>
      </c>
    </row>
    <row r="25" spans="1:11">
      <c r="A25" s="171">
        <v>21</v>
      </c>
      <c r="B25" s="171">
        <v>30</v>
      </c>
      <c r="C25" s="172">
        <v>21</v>
      </c>
      <c r="D25" s="173" t="s">
        <v>488</v>
      </c>
      <c r="E25" s="172">
        <v>133</v>
      </c>
      <c r="F25" s="172">
        <v>7.15</v>
      </c>
      <c r="G25" s="172">
        <f>E25*F25</f>
        <v>950.95</v>
      </c>
      <c r="H25" s="174">
        <f>E25*(F25-6.344)</f>
        <v>107.19800000000001</v>
      </c>
      <c r="I25" s="166">
        <f>C25</f>
        <v>21</v>
      </c>
      <c r="J25" s="166" t="str">
        <f>D25</f>
        <v>Quế Võ số 3</v>
      </c>
      <c r="K25" s="166">
        <f>H25</f>
        <v>107.19800000000001</v>
      </c>
    </row>
    <row r="26" spans="1:11">
      <c r="A26" s="171">
        <v>22</v>
      </c>
      <c r="B26" s="171">
        <v>31</v>
      </c>
      <c r="C26" s="172">
        <v>22</v>
      </c>
      <c r="D26" s="173" t="s">
        <v>489</v>
      </c>
      <c r="E26" s="172">
        <v>268</v>
      </c>
      <c r="F26" s="172">
        <v>6.72</v>
      </c>
      <c r="G26" s="172">
        <f>E26*F26</f>
        <v>1800.96</v>
      </c>
      <c r="H26" s="174">
        <f>E26*(F26-6.344)</f>
        <v>100.76799999999986</v>
      </c>
      <c r="I26" s="166">
        <f>C26</f>
        <v>22</v>
      </c>
      <c r="J26" s="166" t="str">
        <f>D26</f>
        <v>Quế Võ số 2</v>
      </c>
      <c r="K26" s="166">
        <f>H26</f>
        <v>100.76799999999986</v>
      </c>
    </row>
    <row r="27" spans="1:11">
      <c r="A27" s="171">
        <v>23</v>
      </c>
      <c r="B27" s="171">
        <v>32</v>
      </c>
      <c r="C27" s="172">
        <v>23</v>
      </c>
      <c r="D27" s="173" t="s">
        <v>407</v>
      </c>
      <c r="E27" s="172">
        <v>358</v>
      </c>
      <c r="F27" s="172">
        <v>6.56</v>
      </c>
      <c r="G27" s="172">
        <f>E27*F27</f>
        <v>2348.48</v>
      </c>
      <c r="H27" s="174">
        <f>E27*(F27-6.344)</f>
        <v>77.327999999999747</v>
      </c>
      <c r="I27" s="166">
        <f>C27</f>
        <v>23</v>
      </c>
      <c r="J27" s="166" t="str">
        <f>D27</f>
        <v>Lương Tài</v>
      </c>
      <c r="K27" s="166">
        <f>H27</f>
        <v>77.327999999999747</v>
      </c>
    </row>
    <row r="28" spans="1:11">
      <c r="A28" s="171">
        <v>24</v>
      </c>
      <c r="B28" s="171">
        <v>33</v>
      </c>
      <c r="C28" s="172">
        <v>24</v>
      </c>
      <c r="D28" s="173" t="s">
        <v>401</v>
      </c>
      <c r="E28" s="172">
        <v>268</v>
      </c>
      <c r="F28" s="172">
        <v>6.62</v>
      </c>
      <c r="G28" s="172">
        <f>E28*F28</f>
        <v>1774.16</v>
      </c>
      <c r="H28" s="174">
        <f>E28*(F28-6.344)</f>
        <v>73.967999999999947</v>
      </c>
      <c r="I28" s="166">
        <f>C28</f>
        <v>24</v>
      </c>
      <c r="J28" s="166" t="str">
        <f>D28</f>
        <v>Ngô Gia Tự</v>
      </c>
      <c r="K28" s="166">
        <f>H28</f>
        <v>73.967999999999947</v>
      </c>
    </row>
    <row r="29" spans="1:11">
      <c r="A29" s="171">
        <v>25</v>
      </c>
      <c r="B29" s="171">
        <v>35</v>
      </c>
      <c r="C29" s="172">
        <v>25</v>
      </c>
      <c r="D29" s="173" t="s">
        <v>411</v>
      </c>
      <c r="E29" s="172">
        <v>470</v>
      </c>
      <c r="F29" s="172">
        <v>6.5</v>
      </c>
      <c r="G29" s="172">
        <f>E29*F29</f>
        <v>3055</v>
      </c>
      <c r="H29" s="174">
        <f>E29*(F29-6.344)</f>
        <v>73.319999999999851</v>
      </c>
      <c r="I29" s="166">
        <f>C29</f>
        <v>25</v>
      </c>
      <c r="J29" s="166" t="str">
        <f>D29</f>
        <v>Từ Sơn</v>
      </c>
      <c r="K29" s="166">
        <f>H29</f>
        <v>73.319999999999851</v>
      </c>
    </row>
    <row r="30" spans="1:11">
      <c r="A30" s="171">
        <v>26</v>
      </c>
      <c r="B30" s="171">
        <v>36</v>
      </c>
      <c r="C30" s="172">
        <v>26</v>
      </c>
      <c r="D30" s="173" t="s">
        <v>492</v>
      </c>
      <c r="E30" s="218">
        <v>146</v>
      </c>
      <c r="F30" s="172">
        <v>6.65</v>
      </c>
      <c r="G30" s="172">
        <f>E30*F30</f>
        <v>970.90000000000009</v>
      </c>
      <c r="H30" s="174">
        <f>E30*(F30-6.344)</f>
        <v>44.676000000000009</v>
      </c>
      <c r="I30" s="166">
        <f>C30</f>
        <v>26</v>
      </c>
      <c r="J30" s="166" t="str">
        <f>D30</f>
        <v>TT GDNN-GDTX BN</v>
      </c>
      <c r="K30" s="166">
        <f>H30</f>
        <v>44.676000000000009</v>
      </c>
    </row>
    <row r="31" spans="1:11">
      <c r="A31" s="171">
        <v>27</v>
      </c>
      <c r="B31" s="171">
        <v>37</v>
      </c>
      <c r="C31" s="172">
        <v>27</v>
      </c>
      <c r="D31" s="173" t="s">
        <v>460</v>
      </c>
      <c r="E31" s="172">
        <v>13</v>
      </c>
      <c r="F31" s="172">
        <v>7.88</v>
      </c>
      <c r="G31" s="172">
        <f>E31*F31</f>
        <v>102.44</v>
      </c>
      <c r="H31" s="174">
        <f>E31*(F31-6.344)</f>
        <v>19.967999999999996</v>
      </c>
      <c r="I31" s="166">
        <f>C31</f>
        <v>27</v>
      </c>
      <c r="J31" s="166" t="str">
        <f>D31</f>
        <v>QT Kinh Bắc</v>
      </c>
      <c r="K31" s="166">
        <f>H31</f>
        <v>19.967999999999996</v>
      </c>
    </row>
    <row r="32" spans="1:11">
      <c r="A32" s="171">
        <v>28</v>
      </c>
      <c r="B32" s="171">
        <v>42</v>
      </c>
      <c r="C32" s="172">
        <v>28</v>
      </c>
      <c r="D32" s="173" t="s">
        <v>11</v>
      </c>
      <c r="E32" s="172">
        <v>351</v>
      </c>
      <c r="F32" s="172">
        <v>6.38</v>
      </c>
      <c r="G32" s="172">
        <f>E32*F32</f>
        <v>2239.38</v>
      </c>
      <c r="H32" s="174">
        <f>E32*(F32-6.344)</f>
        <v>12.635999999999855</v>
      </c>
      <c r="I32" s="166">
        <f>C32</f>
        <v>28</v>
      </c>
      <c r="J32" s="166" t="str">
        <f>D32</f>
        <v>Nguyễn Trãi</v>
      </c>
      <c r="K32" s="166">
        <f>H32</f>
        <v>12.635999999999855</v>
      </c>
    </row>
    <row r="33" spans="1:11">
      <c r="A33" s="171">
        <v>29</v>
      </c>
      <c r="B33" s="171">
        <v>47</v>
      </c>
      <c r="C33" s="172">
        <v>29</v>
      </c>
      <c r="D33" s="173" t="s">
        <v>12</v>
      </c>
      <c r="E33" s="172">
        <v>17</v>
      </c>
      <c r="F33" s="172">
        <v>6.63</v>
      </c>
      <c r="G33" s="172">
        <f>E33*F33</f>
        <v>112.71</v>
      </c>
      <c r="H33" s="174">
        <f>E33*(F33-6.344)</f>
        <v>4.861999999999993</v>
      </c>
      <c r="I33" s="166">
        <f>C33</f>
        <v>29</v>
      </c>
      <c r="J33" s="166" t="str">
        <f>D33</f>
        <v>Lương Thế Vinh</v>
      </c>
      <c r="K33" s="166">
        <f>H33</f>
        <v>4.861999999999993</v>
      </c>
    </row>
    <row r="34" spans="1:11">
      <c r="A34" s="171">
        <v>30</v>
      </c>
      <c r="B34" s="171">
        <v>48</v>
      </c>
      <c r="C34" s="172">
        <v>30</v>
      </c>
      <c r="D34" s="173" t="s">
        <v>430</v>
      </c>
      <c r="E34" s="172">
        <v>38</v>
      </c>
      <c r="F34" s="172">
        <v>6.47</v>
      </c>
      <c r="G34" s="172">
        <f>E34*F34</f>
        <v>245.85999999999999</v>
      </c>
      <c r="H34" s="174">
        <f>E34*(F34-6.344)</f>
        <v>4.7879999999999789</v>
      </c>
      <c r="I34" s="166">
        <f>C34</f>
        <v>30</v>
      </c>
      <c r="J34" s="166" t="str">
        <f>D34</f>
        <v>IVS</v>
      </c>
      <c r="K34" s="166">
        <f>H34</f>
        <v>4.7879999999999789</v>
      </c>
    </row>
    <row r="35" spans="1:11">
      <c r="A35" s="171">
        <v>31</v>
      </c>
      <c r="B35" s="171">
        <v>49</v>
      </c>
      <c r="C35" s="191">
        <v>31</v>
      </c>
      <c r="D35" s="192" t="s">
        <v>467</v>
      </c>
      <c r="E35" s="191">
        <v>87</v>
      </c>
      <c r="F35" s="191">
        <v>6.34</v>
      </c>
      <c r="G35" s="191">
        <f>E35*F35</f>
        <v>551.58000000000004</v>
      </c>
      <c r="H35" s="193">
        <f>E35*(F35-6.344)</f>
        <v>-0.34800000000003894</v>
      </c>
      <c r="I35" s="166">
        <f>C35</f>
        <v>31</v>
      </c>
      <c r="J35" s="166" t="str">
        <f>D35</f>
        <v>Kinh Bắc</v>
      </c>
      <c r="K35" s="166">
        <f>H35</f>
        <v>-0.34800000000003894</v>
      </c>
    </row>
    <row r="36" spans="1:11">
      <c r="A36" s="171">
        <v>32</v>
      </c>
      <c r="B36" s="171">
        <v>50</v>
      </c>
      <c r="C36" s="191">
        <v>32</v>
      </c>
      <c r="D36" s="192" t="s">
        <v>409</v>
      </c>
      <c r="E36" s="191">
        <v>235</v>
      </c>
      <c r="F36" s="191">
        <v>6.32</v>
      </c>
      <c r="G36" s="191">
        <f>E36*F36</f>
        <v>1485.2</v>
      </c>
      <c r="H36" s="193">
        <f>E36*(F36-6.344)</f>
        <v>-5.640000000000005</v>
      </c>
      <c r="I36" s="166">
        <f>C36</f>
        <v>32</v>
      </c>
      <c r="J36" s="166" t="str">
        <f>D36</f>
        <v>Nguyễn Đăng Đạo</v>
      </c>
      <c r="K36" s="166">
        <f>H36</f>
        <v>-5.640000000000005</v>
      </c>
    </row>
    <row r="37" spans="1:11">
      <c r="A37" s="171">
        <v>33</v>
      </c>
      <c r="B37" s="171">
        <v>51</v>
      </c>
      <c r="C37" s="191">
        <v>33</v>
      </c>
      <c r="D37" s="192" t="s">
        <v>470</v>
      </c>
      <c r="E37" s="191">
        <v>22</v>
      </c>
      <c r="F37" s="191">
        <v>5.99</v>
      </c>
      <c r="G37" s="191">
        <f>E37*F37</f>
        <v>131.78</v>
      </c>
      <c r="H37" s="193">
        <f>E37*(F37-6.344)</f>
        <v>-7.788000000000002</v>
      </c>
      <c r="I37" s="166">
        <f>C37</f>
        <v>33</v>
      </c>
      <c r="J37" s="166" t="str">
        <f>D37</f>
        <v>Lý Công Uẩn</v>
      </c>
      <c r="K37" s="166">
        <f>H37</f>
        <v>-7.788000000000002</v>
      </c>
    </row>
    <row r="38" spans="1:11">
      <c r="A38" s="171">
        <v>34</v>
      </c>
      <c r="B38" s="171">
        <v>53</v>
      </c>
      <c r="C38" s="191">
        <v>34</v>
      </c>
      <c r="D38" s="192" t="s">
        <v>493</v>
      </c>
      <c r="E38" s="219">
        <v>270</v>
      </c>
      <c r="F38" s="191">
        <v>6.31</v>
      </c>
      <c r="G38" s="191">
        <f>E38*F38</f>
        <v>1703.6999999999998</v>
      </c>
      <c r="H38" s="193">
        <f>E38*(F38-6.344)</f>
        <v>-9.180000000000188</v>
      </c>
      <c r="I38" s="166">
        <f>C38</f>
        <v>34</v>
      </c>
      <c r="J38" s="166" t="str">
        <f>D38</f>
        <v>TT Gia Bình</v>
      </c>
      <c r="K38" s="166">
        <f>H38</f>
        <v>-9.180000000000188</v>
      </c>
    </row>
    <row r="39" spans="1:11">
      <c r="A39" s="171">
        <v>35</v>
      </c>
      <c r="B39" s="171">
        <v>54</v>
      </c>
      <c r="C39" s="191">
        <v>35</v>
      </c>
      <c r="D39" s="192" t="s">
        <v>8</v>
      </c>
      <c r="E39" s="219">
        <v>100</v>
      </c>
      <c r="F39" s="191">
        <v>6.17</v>
      </c>
      <c r="G39" s="191">
        <f>E39*F39</f>
        <v>617</v>
      </c>
      <c r="H39" s="193">
        <f>E39*(F39-6.344)</f>
        <v>-17.400000000000038</v>
      </c>
      <c r="I39" s="166">
        <f>C39</f>
        <v>35</v>
      </c>
      <c r="J39" s="166" t="str">
        <f>D39</f>
        <v>Trần Hưng Đạo</v>
      </c>
      <c r="K39" s="166">
        <f>H39</f>
        <v>-17.400000000000038</v>
      </c>
    </row>
    <row r="40" spans="1:11">
      <c r="A40" s="171">
        <v>36</v>
      </c>
      <c r="B40" s="171">
        <v>55</v>
      </c>
      <c r="C40" s="191">
        <v>36</v>
      </c>
      <c r="D40" s="192" t="s">
        <v>9</v>
      </c>
      <c r="E40" s="219">
        <v>28</v>
      </c>
      <c r="F40" s="191">
        <v>5.58</v>
      </c>
      <c r="G40" s="191">
        <f>E40*F40</f>
        <v>156.24</v>
      </c>
      <c r="H40" s="193">
        <f>E40*(F40-6.344)</f>
        <v>-21.392000000000007</v>
      </c>
      <c r="I40" s="166">
        <f>C40</f>
        <v>36</v>
      </c>
      <c r="J40" s="166" t="str">
        <f>D40</f>
        <v>Lê Quý Đôn</v>
      </c>
      <c r="K40" s="166">
        <f>H40</f>
        <v>-21.392000000000007</v>
      </c>
    </row>
    <row r="41" spans="1:11">
      <c r="A41" s="171">
        <v>37</v>
      </c>
      <c r="B41" s="171">
        <v>56</v>
      </c>
      <c r="C41" s="191">
        <v>37</v>
      </c>
      <c r="D41" s="192" t="s">
        <v>10</v>
      </c>
      <c r="E41" s="219">
        <v>123</v>
      </c>
      <c r="F41" s="191">
        <v>6.09</v>
      </c>
      <c r="G41" s="191">
        <f>E41*F41</f>
        <v>749.06999999999994</v>
      </c>
      <c r="H41" s="193">
        <f>E41*(F41-6.344)</f>
        <v>-31.242000000000054</v>
      </c>
      <c r="I41" s="166">
        <f>C41</f>
        <v>37</v>
      </c>
      <c r="J41" s="166" t="str">
        <f>D41</f>
        <v>Trần Nhân Tông</v>
      </c>
      <c r="K41" s="166">
        <f>H41</f>
        <v>-31.242000000000054</v>
      </c>
    </row>
    <row r="42" spans="1:11">
      <c r="A42" s="171"/>
      <c r="B42" s="171"/>
      <c r="C42" s="191">
        <v>38</v>
      </c>
      <c r="D42" s="192" t="s">
        <v>452</v>
      </c>
      <c r="E42" s="219">
        <v>42</v>
      </c>
      <c r="F42" s="191">
        <v>5.54</v>
      </c>
      <c r="G42" s="191">
        <f>E42*F42</f>
        <v>232.68</v>
      </c>
      <c r="H42" s="193">
        <f>E42*(F42-6.344)</f>
        <v>-33.768000000000015</v>
      </c>
      <c r="I42" s="166">
        <f>C42</f>
        <v>38</v>
      </c>
      <c r="J42" s="166" t="str">
        <f>D42</f>
        <v>CĐ Hưng Yên</v>
      </c>
      <c r="K42" s="166">
        <f>H42</f>
        <v>-33.768000000000015</v>
      </c>
    </row>
    <row r="43" spans="1:11">
      <c r="A43" s="171">
        <v>38</v>
      </c>
      <c r="B43" s="171">
        <v>60</v>
      </c>
      <c r="C43" s="191">
        <v>39</v>
      </c>
      <c r="D43" s="192" t="s">
        <v>468</v>
      </c>
      <c r="E43" s="219">
        <v>29</v>
      </c>
      <c r="F43" s="191">
        <v>5.09</v>
      </c>
      <c r="G43" s="191">
        <f>E43*F43</f>
        <v>147.60999999999999</v>
      </c>
      <c r="H43" s="193">
        <f>E43*(F43-6.344)</f>
        <v>-36.366000000000014</v>
      </c>
      <c r="I43" s="166">
        <f>C43</f>
        <v>39</v>
      </c>
      <c r="J43" s="166" t="str">
        <f>D43</f>
        <v>Olympic</v>
      </c>
      <c r="K43" s="166">
        <f>H43</f>
        <v>-36.366000000000014</v>
      </c>
    </row>
    <row r="44" spans="1:11">
      <c r="A44" s="171">
        <v>39</v>
      </c>
      <c r="B44" s="171">
        <v>64</v>
      </c>
      <c r="C44" s="191">
        <v>40</v>
      </c>
      <c r="D44" s="192" t="s">
        <v>454</v>
      </c>
      <c r="E44" s="219">
        <v>86</v>
      </c>
      <c r="F44" s="191">
        <v>5.85</v>
      </c>
      <c r="G44" s="191">
        <f>E44*F44</f>
        <v>503.09999999999997</v>
      </c>
      <c r="H44" s="193">
        <f>E44*(F44-6.344)</f>
        <v>-42.484000000000059</v>
      </c>
      <c r="I44" s="166">
        <f>C44</f>
        <v>40</v>
      </c>
      <c r="J44" s="166" t="str">
        <f>D44</f>
        <v>CĐ Thủy sản</v>
      </c>
      <c r="K44" s="166">
        <f>H44</f>
        <v>-42.484000000000059</v>
      </c>
    </row>
    <row r="45" spans="1:11">
      <c r="A45" s="171">
        <v>40</v>
      </c>
      <c r="B45" s="171">
        <v>65</v>
      </c>
      <c r="C45" s="191">
        <v>41</v>
      </c>
      <c r="D45" s="192" t="s">
        <v>490</v>
      </c>
      <c r="E45" s="219">
        <v>66</v>
      </c>
      <c r="F45" s="191">
        <v>5.0999999999999996</v>
      </c>
      <c r="G45" s="191">
        <f>E45*F45</f>
        <v>336.59999999999997</v>
      </c>
      <c r="H45" s="193">
        <f>E45*(F45-6.344)</f>
        <v>-82.104000000000042</v>
      </c>
      <c r="I45" s="166">
        <f>C45</f>
        <v>41</v>
      </c>
      <c r="J45" s="166" t="str">
        <f>D45</f>
        <v>Lương Tài số 3</v>
      </c>
      <c r="K45" s="166">
        <f>H45</f>
        <v>-82.104000000000042</v>
      </c>
    </row>
    <row r="46" spans="1:11">
      <c r="A46" s="171">
        <v>41</v>
      </c>
      <c r="B46" s="171">
        <v>66</v>
      </c>
      <c r="C46" s="191">
        <v>42</v>
      </c>
      <c r="D46" s="192" t="s">
        <v>494</v>
      </c>
      <c r="E46" s="219">
        <v>132</v>
      </c>
      <c r="F46" s="191">
        <v>5.58</v>
      </c>
      <c r="G46" s="191">
        <f>E46*F46</f>
        <v>736.56000000000006</v>
      </c>
      <c r="H46" s="193">
        <f>E46*(F46-6.344)</f>
        <v>-100.84800000000003</v>
      </c>
      <c r="I46" s="166">
        <f>C46</f>
        <v>42</v>
      </c>
      <c r="J46" s="166" t="str">
        <f>D46</f>
        <v>TT Tiên Du</v>
      </c>
      <c r="K46" s="166">
        <f>H46</f>
        <v>-100.84800000000003</v>
      </c>
    </row>
    <row r="47" spans="1:11">
      <c r="A47" s="171">
        <v>42</v>
      </c>
      <c r="B47" s="171">
        <v>67</v>
      </c>
      <c r="C47" s="191">
        <v>43</v>
      </c>
      <c r="D47" s="192" t="s">
        <v>496</v>
      </c>
      <c r="E47" s="219">
        <v>107</v>
      </c>
      <c r="F47" s="191">
        <v>5.29</v>
      </c>
      <c r="G47" s="191">
        <f>E47*F47</f>
        <v>566.03</v>
      </c>
      <c r="H47" s="193">
        <f>E47*(F47-6.344)</f>
        <v>-112.77800000000003</v>
      </c>
      <c r="I47" s="166">
        <f>C47</f>
        <v>43</v>
      </c>
      <c r="J47" s="166" t="str">
        <f>D47</f>
        <v>TT Lương Tài</v>
      </c>
      <c r="K47" s="166">
        <f>H47</f>
        <v>-112.77800000000003</v>
      </c>
    </row>
    <row r="48" spans="1:11">
      <c r="A48" s="171">
        <v>43</v>
      </c>
      <c r="B48" s="171">
        <v>68</v>
      </c>
      <c r="C48" s="191">
        <v>44</v>
      </c>
      <c r="D48" s="192" t="s">
        <v>495</v>
      </c>
      <c r="E48" s="191">
        <v>228</v>
      </c>
      <c r="F48" s="191">
        <v>5.72</v>
      </c>
      <c r="G48" s="191">
        <f>E48*F48</f>
        <v>1304.1599999999999</v>
      </c>
      <c r="H48" s="193">
        <f>E48*(F48-6.344)</f>
        <v>-142.27200000000013</v>
      </c>
      <c r="I48" s="166">
        <f>C48</f>
        <v>44</v>
      </c>
      <c r="J48" s="166" t="str">
        <f>D48</f>
        <v>TT Bắc Ninh</v>
      </c>
      <c r="K48" s="166">
        <f>H48</f>
        <v>-142.27200000000013</v>
      </c>
    </row>
    <row r="49" spans="1:11">
      <c r="A49" s="171">
        <v>44</v>
      </c>
      <c r="B49" s="171">
        <v>69</v>
      </c>
      <c r="C49" s="191">
        <v>45</v>
      </c>
      <c r="D49" s="192" t="s">
        <v>412</v>
      </c>
      <c r="E49" s="219">
        <v>271</v>
      </c>
      <c r="F49" s="191">
        <v>5.73</v>
      </c>
      <c r="G49" s="191">
        <f>E49*F49</f>
        <v>1552.8300000000002</v>
      </c>
      <c r="H49" s="193">
        <f>E49*(F49-6.344)</f>
        <v>-166.39399999999998</v>
      </c>
      <c r="I49" s="166">
        <f>C49</f>
        <v>45</v>
      </c>
      <c r="J49" s="166" t="str">
        <f>D49</f>
        <v>Phố Mới</v>
      </c>
      <c r="K49" s="166">
        <f>H49</f>
        <v>-166.39399999999998</v>
      </c>
    </row>
    <row r="50" spans="1:11">
      <c r="A50" s="171">
        <v>45</v>
      </c>
      <c r="B50" s="171">
        <v>70</v>
      </c>
      <c r="C50" s="191">
        <v>46</v>
      </c>
      <c r="D50" s="192" t="s">
        <v>497</v>
      </c>
      <c r="E50" s="191">
        <v>215</v>
      </c>
      <c r="F50" s="191">
        <v>5.48</v>
      </c>
      <c r="G50" s="191">
        <f>E50*F50</f>
        <v>1178.2</v>
      </c>
      <c r="H50" s="193">
        <f>E50*(F50-6.344)</f>
        <v>-185.75999999999996</v>
      </c>
      <c r="I50" s="166">
        <f>C50</f>
        <v>46</v>
      </c>
      <c r="J50" s="166" t="str">
        <f>D50</f>
        <v>TT Từ Sơn</v>
      </c>
      <c r="K50" s="166">
        <f>H50</f>
        <v>-185.75999999999996</v>
      </c>
    </row>
    <row r="51" spans="1:11" s="177" customFormat="1">
      <c r="A51" s="171">
        <v>46</v>
      </c>
      <c r="B51" s="171">
        <v>72</v>
      </c>
      <c r="C51" s="191">
        <v>47</v>
      </c>
      <c r="D51" s="192" t="s">
        <v>498</v>
      </c>
      <c r="E51" s="191">
        <v>393</v>
      </c>
      <c r="F51" s="191">
        <v>5.75</v>
      </c>
      <c r="G51" s="191">
        <f>E51*F51</f>
        <v>2259.75</v>
      </c>
      <c r="H51" s="193">
        <f>E51*(F51-6.344)</f>
        <v>-233.44200000000012</v>
      </c>
      <c r="I51" s="166">
        <f>C51</f>
        <v>47</v>
      </c>
      <c r="J51" s="166" t="str">
        <f>D51</f>
        <v>TT Thuận Thành</v>
      </c>
      <c r="K51" s="166">
        <f>H51</f>
        <v>-233.44200000000012</v>
      </c>
    </row>
    <row r="52" spans="1:11" s="177" customFormat="1">
      <c r="C52" s="172"/>
      <c r="D52" s="178" t="s">
        <v>209</v>
      </c>
      <c r="E52" s="176"/>
      <c r="F52" s="176">
        <v>6.3440000000000003</v>
      </c>
      <c r="G52" s="172"/>
      <c r="H52" s="174"/>
      <c r="I52" s="166">
        <f>C52</f>
        <v>0</v>
      </c>
      <c r="J52" s="166" t="str">
        <f>D52</f>
        <v>Toàn quốc</v>
      </c>
      <c r="K52" s="166">
        <f>H52</f>
        <v>0</v>
      </c>
    </row>
    <row r="53" spans="1:11">
      <c r="A53" s="165"/>
    </row>
  </sheetData>
  <autoFilter ref="A3:K3" xr:uid="{133B6617-7FF4-4F52-B185-EB79570BE501}">
    <sortState xmlns:xlrd2="http://schemas.microsoft.com/office/spreadsheetml/2017/richdata2" ref="A4:K52">
      <sortCondition descending="1" ref="H3"/>
    </sortState>
  </autoFilter>
  <mergeCells count="2">
    <mergeCell ref="C1:H1"/>
    <mergeCell ref="C2:H2"/>
  </mergeCells>
  <pageMargins left="1.1041666666666667" right="0.7" top="0.5625" bottom="0.45833333333333331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D038E-0790-4C60-A7BB-F1689FB3C447}">
  <dimension ref="A1:K53"/>
  <sheetViews>
    <sheetView view="pageLayout" topLeftCell="C30" zoomScaleNormal="100" workbookViewId="0">
      <selection activeCell="H39" sqref="H39:H50"/>
    </sheetView>
  </sheetViews>
  <sheetFormatPr defaultRowHeight="15.75"/>
  <cols>
    <col min="1" max="2" width="0" style="166" hidden="1" customWidth="1"/>
    <col min="3" max="3" width="5.5703125" style="179" customWidth="1"/>
    <col min="4" max="4" width="32" style="166" customWidth="1"/>
    <col min="5" max="6" width="11" style="179" customWidth="1"/>
    <col min="7" max="7" width="11" style="166" customWidth="1"/>
    <col min="8" max="8" width="14" style="166" customWidth="1"/>
    <col min="9" max="11" width="0" style="166" hidden="1" customWidth="1"/>
    <col min="12" max="16384" width="9.140625" style="166"/>
  </cols>
  <sheetData>
    <row r="1" spans="1:11">
      <c r="A1" s="165" t="s">
        <v>476</v>
      </c>
      <c r="C1" s="260" t="s">
        <v>477</v>
      </c>
      <c r="D1" s="260"/>
      <c r="E1" s="260"/>
      <c r="F1" s="260"/>
      <c r="G1" s="260"/>
      <c r="H1" s="260"/>
    </row>
    <row r="2" spans="1:11">
      <c r="C2" s="261" t="s">
        <v>449</v>
      </c>
      <c r="D2" s="261"/>
      <c r="E2" s="261"/>
      <c r="F2" s="261"/>
      <c r="G2" s="261"/>
      <c r="H2" s="261"/>
    </row>
    <row r="3" spans="1:11" ht="23.25" customHeight="1">
      <c r="A3" s="167" t="s">
        <v>202</v>
      </c>
      <c r="B3" s="168" t="s">
        <v>203</v>
      </c>
      <c r="C3" s="169" t="s">
        <v>0</v>
      </c>
      <c r="D3" s="167" t="s">
        <v>204</v>
      </c>
      <c r="E3" s="169" t="s">
        <v>205</v>
      </c>
      <c r="F3" s="170" t="s">
        <v>2</v>
      </c>
      <c r="G3" s="169" t="s">
        <v>206</v>
      </c>
      <c r="H3" s="169" t="s">
        <v>218</v>
      </c>
    </row>
    <row r="4" spans="1:11">
      <c r="A4" s="171">
        <v>46</v>
      </c>
      <c r="B4" s="171">
        <v>72</v>
      </c>
      <c r="C4" s="172">
        <v>47</v>
      </c>
      <c r="D4" s="192" t="s">
        <v>11</v>
      </c>
      <c r="E4" s="191">
        <v>351</v>
      </c>
      <c r="F4" s="191">
        <v>6.1</v>
      </c>
      <c r="G4" s="191">
        <f>E4*F4</f>
        <v>2141.1</v>
      </c>
      <c r="H4" s="193">
        <f>E4*(F4-6.678)</f>
        <v>-202.8780000000001</v>
      </c>
      <c r="I4" s="166">
        <f>C4</f>
        <v>47</v>
      </c>
      <c r="J4" s="166" t="str">
        <f>D4</f>
        <v>Nguyễn Trãi</v>
      </c>
      <c r="K4" s="166">
        <f>H4</f>
        <v>-202.8780000000001</v>
      </c>
    </row>
    <row r="5" spans="1:11">
      <c r="A5" s="171">
        <v>45</v>
      </c>
      <c r="B5" s="171">
        <v>70</v>
      </c>
      <c r="C5" s="172">
        <v>46</v>
      </c>
      <c r="D5" s="192" t="s">
        <v>412</v>
      </c>
      <c r="E5" s="191">
        <v>271</v>
      </c>
      <c r="F5" s="191">
        <v>6</v>
      </c>
      <c r="G5" s="191">
        <f>E5*F5</f>
        <v>1626</v>
      </c>
      <c r="H5" s="193">
        <f>E5*(F5-6.678)</f>
        <v>-183.73799999999997</v>
      </c>
      <c r="I5" s="166">
        <f>C5</f>
        <v>46</v>
      </c>
      <c r="J5" s="166" t="str">
        <f>D5</f>
        <v>Phố Mới</v>
      </c>
      <c r="K5" s="166">
        <f>H5</f>
        <v>-183.73799999999997</v>
      </c>
    </row>
    <row r="6" spans="1:11">
      <c r="A6" s="171">
        <v>44</v>
      </c>
      <c r="B6" s="171">
        <v>69</v>
      </c>
      <c r="C6" s="172">
        <v>45</v>
      </c>
      <c r="D6" s="192" t="s">
        <v>411</v>
      </c>
      <c r="E6" s="191">
        <v>470</v>
      </c>
      <c r="F6" s="191">
        <v>6.4</v>
      </c>
      <c r="G6" s="191">
        <f>E6*F6</f>
        <v>3008</v>
      </c>
      <c r="H6" s="193">
        <f>E6*(F6-6.678)</f>
        <v>-130.6599999999998</v>
      </c>
      <c r="I6" s="166">
        <f>C6</f>
        <v>45</v>
      </c>
      <c r="J6" s="166" t="str">
        <f>D6</f>
        <v>Từ Sơn</v>
      </c>
      <c r="K6" s="166">
        <f>H6</f>
        <v>-130.6599999999998</v>
      </c>
    </row>
    <row r="7" spans="1:11">
      <c r="A7" s="171">
        <v>43</v>
      </c>
      <c r="B7" s="171">
        <v>68</v>
      </c>
      <c r="C7" s="172">
        <v>44</v>
      </c>
      <c r="D7" s="192" t="s">
        <v>114</v>
      </c>
      <c r="E7" s="191">
        <v>215</v>
      </c>
      <c r="F7" s="191">
        <v>6.08</v>
      </c>
      <c r="G7" s="191">
        <f>E7*F7</f>
        <v>1307.2</v>
      </c>
      <c r="H7" s="193">
        <f>E7*(F7-6.678)</f>
        <v>-128.56999999999996</v>
      </c>
      <c r="I7" s="166">
        <f>C7</f>
        <v>44</v>
      </c>
      <c r="J7" s="166" t="str">
        <f>D7</f>
        <v>TT GDNN-GDTX Từ Sơn</v>
      </c>
      <c r="K7" s="166">
        <f>H7</f>
        <v>-128.56999999999996</v>
      </c>
    </row>
    <row r="8" spans="1:11">
      <c r="A8" s="171">
        <v>42</v>
      </c>
      <c r="B8" s="171">
        <v>67</v>
      </c>
      <c r="C8" s="172">
        <v>43</v>
      </c>
      <c r="D8" s="192" t="s">
        <v>120</v>
      </c>
      <c r="E8" s="191">
        <v>393</v>
      </c>
      <c r="F8" s="191">
        <v>6.45</v>
      </c>
      <c r="G8" s="191">
        <f>E8*F8</f>
        <v>2534.85</v>
      </c>
      <c r="H8" s="193">
        <f>E8*(F8-6.678)</f>
        <v>-89.6039999999999</v>
      </c>
      <c r="I8" s="166">
        <f>C8</f>
        <v>43</v>
      </c>
      <c r="J8" s="166" t="str">
        <f>D8</f>
        <v>TT GDTX Thuận Thành</v>
      </c>
      <c r="K8" s="166">
        <f>H8</f>
        <v>-89.6039999999999</v>
      </c>
    </row>
    <row r="9" spans="1:11">
      <c r="A9" s="171">
        <v>41</v>
      </c>
      <c r="B9" s="171">
        <v>66</v>
      </c>
      <c r="C9" s="172">
        <v>42</v>
      </c>
      <c r="D9" s="192" t="s">
        <v>119</v>
      </c>
      <c r="E9" s="191">
        <v>228</v>
      </c>
      <c r="F9" s="191">
        <v>6.34</v>
      </c>
      <c r="G9" s="191">
        <f>E9*F9</f>
        <v>1445.52</v>
      </c>
      <c r="H9" s="193">
        <f>E9*(F9-6.678)</f>
        <v>-77.064000000000021</v>
      </c>
      <c r="I9" s="166">
        <f>C9</f>
        <v>42</v>
      </c>
      <c r="J9" s="166" t="str">
        <f>D9</f>
        <v>TT GDTX Bắc Ninh</v>
      </c>
      <c r="K9" s="166">
        <f>H9</f>
        <v>-77.064000000000021</v>
      </c>
    </row>
    <row r="10" spans="1:11">
      <c r="A10" s="171">
        <v>40</v>
      </c>
      <c r="B10" s="171">
        <v>65</v>
      </c>
      <c r="C10" s="172">
        <v>41</v>
      </c>
      <c r="D10" s="192" t="s">
        <v>362</v>
      </c>
      <c r="E10" s="191">
        <v>107</v>
      </c>
      <c r="F10" s="191">
        <v>6.02</v>
      </c>
      <c r="G10" s="191">
        <f>E10*F10</f>
        <v>644.14</v>
      </c>
      <c r="H10" s="193">
        <f>E10*(F10-6.678)</f>
        <v>-70.406000000000034</v>
      </c>
      <c r="I10" s="166">
        <f>C10</f>
        <v>41</v>
      </c>
      <c r="J10" s="166" t="str">
        <f>D10</f>
        <v>TT GDNN-GDTX Lương Tài</v>
      </c>
      <c r="K10" s="166">
        <f>H10</f>
        <v>-70.406000000000034</v>
      </c>
    </row>
    <row r="11" spans="1:11">
      <c r="A11" s="171">
        <v>39</v>
      </c>
      <c r="B11" s="171">
        <v>64</v>
      </c>
      <c r="C11" s="172">
        <v>40</v>
      </c>
      <c r="D11" s="192" t="s">
        <v>490</v>
      </c>
      <c r="E11" s="191">
        <v>66</v>
      </c>
      <c r="F11" s="191">
        <v>5.84</v>
      </c>
      <c r="G11" s="191">
        <f>E11*F11</f>
        <v>385.44</v>
      </c>
      <c r="H11" s="193">
        <f>E11*(F11-6.678)</f>
        <v>-55.308000000000007</v>
      </c>
      <c r="I11" s="166">
        <f>C11</f>
        <v>40</v>
      </c>
      <c r="J11" s="166" t="str">
        <f>D11</f>
        <v>Lương Tài số 3</v>
      </c>
      <c r="K11" s="166">
        <f>H11</f>
        <v>-55.308000000000007</v>
      </c>
    </row>
    <row r="12" spans="1:11">
      <c r="A12" s="171">
        <v>38</v>
      </c>
      <c r="B12" s="171">
        <v>60</v>
      </c>
      <c r="C12" s="172">
        <v>39</v>
      </c>
      <c r="D12" s="192" t="s">
        <v>363</v>
      </c>
      <c r="E12" s="191">
        <v>146</v>
      </c>
      <c r="F12" s="191">
        <v>6.39</v>
      </c>
      <c r="G12" s="191">
        <f>E12*F12</f>
        <v>932.93999999999994</v>
      </c>
      <c r="H12" s="193">
        <f>E12*(F12-6.678)</f>
        <v>-42.048000000000037</v>
      </c>
      <c r="I12" s="166">
        <f>C12</f>
        <v>39</v>
      </c>
      <c r="J12" s="166" t="str">
        <f>D12</f>
        <v>TT GDNN-GDTX Bắc Ninh</v>
      </c>
      <c r="K12" s="166">
        <f>H12</f>
        <v>-42.048000000000037</v>
      </c>
    </row>
    <row r="13" spans="1:11">
      <c r="A13" s="171"/>
      <c r="B13" s="171"/>
      <c r="C13" s="172">
        <v>38</v>
      </c>
      <c r="D13" s="192" t="s">
        <v>10</v>
      </c>
      <c r="E13" s="191">
        <v>123</v>
      </c>
      <c r="F13" s="191">
        <v>6.42</v>
      </c>
      <c r="G13" s="191">
        <f>E13*F13</f>
        <v>789.66</v>
      </c>
      <c r="H13" s="193">
        <f>E13*(F13-6.678)</f>
        <v>-31.734000000000002</v>
      </c>
      <c r="I13" s="166">
        <f>C13</f>
        <v>38</v>
      </c>
      <c r="J13" s="166" t="str">
        <f>D13</f>
        <v>Trần Nhân Tông</v>
      </c>
      <c r="K13" s="166">
        <f>H13</f>
        <v>-31.734000000000002</v>
      </c>
    </row>
    <row r="14" spans="1:11">
      <c r="A14" s="171">
        <v>37</v>
      </c>
      <c r="B14" s="171">
        <v>56</v>
      </c>
      <c r="C14" s="172">
        <v>37</v>
      </c>
      <c r="D14" s="192" t="s">
        <v>453</v>
      </c>
      <c r="E14" s="191">
        <v>29</v>
      </c>
      <c r="F14" s="191">
        <v>5.62</v>
      </c>
      <c r="G14" s="191">
        <f>E14*F14</f>
        <v>162.97999999999999</v>
      </c>
      <c r="H14" s="193">
        <f>E14*(F14-6.678)</f>
        <v>-30.681999999999995</v>
      </c>
      <c r="I14" s="166">
        <f>C14</f>
        <v>37</v>
      </c>
      <c r="J14" s="166" t="str">
        <f>D14</f>
        <v>PT NKTDTT Olympic</v>
      </c>
      <c r="K14" s="166">
        <f>H14</f>
        <v>-30.681999999999995</v>
      </c>
    </row>
    <row r="15" spans="1:11">
      <c r="A15" s="171">
        <v>36</v>
      </c>
      <c r="B15" s="171">
        <v>55</v>
      </c>
      <c r="C15" s="172">
        <v>36</v>
      </c>
      <c r="D15" s="192" t="s">
        <v>467</v>
      </c>
      <c r="E15" s="191">
        <v>87</v>
      </c>
      <c r="F15" s="191">
        <v>6.35</v>
      </c>
      <c r="G15" s="191">
        <f>E15*F15</f>
        <v>552.44999999999993</v>
      </c>
      <c r="H15" s="193">
        <f>E15*(F15-6.678)</f>
        <v>-28.536000000000026</v>
      </c>
      <c r="I15" s="166">
        <f>C15</f>
        <v>36</v>
      </c>
      <c r="J15" s="166" t="str">
        <f>D15</f>
        <v>Kinh Bắc</v>
      </c>
      <c r="K15" s="166">
        <f>H15</f>
        <v>-28.536000000000026</v>
      </c>
    </row>
    <row r="16" spans="1:11">
      <c r="A16" s="171">
        <v>35</v>
      </c>
      <c r="B16" s="171">
        <v>54</v>
      </c>
      <c r="C16" s="172">
        <v>35</v>
      </c>
      <c r="D16" s="192" t="s">
        <v>452</v>
      </c>
      <c r="E16" s="191">
        <v>42</v>
      </c>
      <c r="F16" s="191">
        <v>6.03</v>
      </c>
      <c r="G16" s="191">
        <f>E16*F16</f>
        <v>253.26000000000002</v>
      </c>
      <c r="H16" s="193">
        <f>E16*(F16-6.678)</f>
        <v>-27.215999999999987</v>
      </c>
      <c r="I16" s="166">
        <f>C16</f>
        <v>35</v>
      </c>
      <c r="J16" s="166" t="str">
        <f>D16</f>
        <v>CĐ Hưng Yên</v>
      </c>
      <c r="K16" s="166">
        <f>H16</f>
        <v>-27.215999999999987</v>
      </c>
    </row>
    <row r="17" spans="1:11">
      <c r="A17" s="171">
        <v>34</v>
      </c>
      <c r="B17" s="171">
        <v>53</v>
      </c>
      <c r="C17" s="172">
        <v>34</v>
      </c>
      <c r="D17" s="192" t="s">
        <v>454</v>
      </c>
      <c r="E17" s="191">
        <v>86</v>
      </c>
      <c r="F17" s="191">
        <v>6.41</v>
      </c>
      <c r="G17" s="191">
        <f>E17*F17</f>
        <v>551.26</v>
      </c>
      <c r="H17" s="193">
        <f>E17*(F17-6.678)</f>
        <v>-23.047999999999981</v>
      </c>
      <c r="I17" s="166">
        <f>C17</f>
        <v>34</v>
      </c>
      <c r="J17" s="166" t="str">
        <f>D17</f>
        <v>CĐ Thủy sản</v>
      </c>
      <c r="K17" s="166">
        <f>H17</f>
        <v>-23.047999999999981</v>
      </c>
    </row>
    <row r="18" spans="1:11">
      <c r="A18" s="171">
        <v>33</v>
      </c>
      <c r="B18" s="171">
        <v>51</v>
      </c>
      <c r="C18" s="172">
        <v>33</v>
      </c>
      <c r="D18" s="192" t="s">
        <v>9</v>
      </c>
      <c r="E18" s="191">
        <v>28</v>
      </c>
      <c r="F18" s="191">
        <v>5.91</v>
      </c>
      <c r="G18" s="191">
        <f>E18*F18</f>
        <v>165.48000000000002</v>
      </c>
      <c r="H18" s="193">
        <f>E18*(F18-6.678)</f>
        <v>-21.503999999999994</v>
      </c>
      <c r="I18" s="166">
        <f>C18</f>
        <v>33</v>
      </c>
      <c r="J18" s="166" t="str">
        <f>D18</f>
        <v>Lê Quý Đôn</v>
      </c>
      <c r="K18" s="166">
        <f>H18</f>
        <v>-21.503999999999994</v>
      </c>
    </row>
    <row r="19" spans="1:11">
      <c r="A19" s="171">
        <v>32</v>
      </c>
      <c r="B19" s="171">
        <v>50</v>
      </c>
      <c r="C19" s="172">
        <v>32</v>
      </c>
      <c r="D19" s="192" t="s">
        <v>115</v>
      </c>
      <c r="E19" s="191">
        <v>17</v>
      </c>
      <c r="F19" s="191">
        <v>5.93</v>
      </c>
      <c r="G19" s="191">
        <f>E19*F19</f>
        <v>100.81</v>
      </c>
      <c r="H19" s="193">
        <f>E19*(F19-6.678)</f>
        <v>-12.716000000000005</v>
      </c>
      <c r="I19" s="166">
        <f>C19</f>
        <v>32</v>
      </c>
      <c r="J19" s="166" t="str">
        <f>D19</f>
        <v>PTLC Lương Thế Vinh</v>
      </c>
      <c r="K19" s="166">
        <f>H19</f>
        <v>-12.716000000000005</v>
      </c>
    </row>
    <row r="20" spans="1:11">
      <c r="A20" s="171">
        <v>31</v>
      </c>
      <c r="B20" s="171">
        <v>49</v>
      </c>
      <c r="C20" s="172">
        <v>31</v>
      </c>
      <c r="D20" s="192" t="s">
        <v>110</v>
      </c>
      <c r="E20" s="191">
        <v>22</v>
      </c>
      <c r="F20" s="191">
        <v>6.32</v>
      </c>
      <c r="G20" s="191">
        <f>E20*F20</f>
        <v>139.04000000000002</v>
      </c>
      <c r="H20" s="193">
        <f>E20*(F20-6.678)</f>
        <v>-7.8759999999999923</v>
      </c>
      <c r="I20" s="166">
        <f>C20</f>
        <v>31</v>
      </c>
      <c r="J20" s="166" t="str">
        <f>D20</f>
        <v>PTLC Lý Công Uẩn</v>
      </c>
      <c r="K20" s="166">
        <f>H20</f>
        <v>-7.8759999999999923</v>
      </c>
    </row>
    <row r="21" spans="1:11">
      <c r="A21" s="171">
        <v>30</v>
      </c>
      <c r="B21" s="171">
        <v>48</v>
      </c>
      <c r="C21" s="172">
        <v>30</v>
      </c>
      <c r="D21" s="192" t="s">
        <v>118</v>
      </c>
      <c r="E21" s="191">
        <v>132</v>
      </c>
      <c r="F21" s="191">
        <v>6.63</v>
      </c>
      <c r="G21" s="191">
        <f>E21*F21</f>
        <v>875.16</v>
      </c>
      <c r="H21" s="193">
        <f>E21*(F21-6.678)</f>
        <v>-6.3360000000000056</v>
      </c>
      <c r="I21" s="166">
        <f>C21</f>
        <v>30</v>
      </c>
      <c r="J21" s="166" t="str">
        <f>D21</f>
        <v>TT GDNN-GDTX Tiên Du</v>
      </c>
      <c r="K21" s="166">
        <f>H21</f>
        <v>-6.3360000000000056</v>
      </c>
    </row>
    <row r="22" spans="1:11">
      <c r="A22" s="171">
        <v>29</v>
      </c>
      <c r="B22" s="171">
        <v>47</v>
      </c>
      <c r="C22" s="172">
        <v>29</v>
      </c>
      <c r="D22" s="192" t="s">
        <v>8</v>
      </c>
      <c r="E22" s="191">
        <v>100</v>
      </c>
      <c r="F22" s="191">
        <v>6.65</v>
      </c>
      <c r="G22" s="191">
        <f>E22*F22</f>
        <v>665</v>
      </c>
      <c r="H22" s="193">
        <f>E22*(F22-6.678)</f>
        <v>-2.7999999999999581</v>
      </c>
      <c r="I22" s="166">
        <f>C22</f>
        <v>29</v>
      </c>
      <c r="J22" s="166" t="str">
        <f>D22</f>
        <v>Trần Hưng Đạo</v>
      </c>
      <c r="K22" s="166">
        <f>H22</f>
        <v>-2.7999999999999581</v>
      </c>
    </row>
    <row r="23" spans="1:11">
      <c r="A23" s="171">
        <v>28</v>
      </c>
      <c r="B23" s="171">
        <v>42</v>
      </c>
      <c r="C23" s="172">
        <v>28</v>
      </c>
      <c r="D23" s="173" t="s">
        <v>409</v>
      </c>
      <c r="E23" s="172">
        <v>235</v>
      </c>
      <c r="F23" s="172">
        <v>6.68</v>
      </c>
      <c r="G23" s="172">
        <f>E23*F23</f>
        <v>1569.8</v>
      </c>
      <c r="H23" s="174">
        <f>E23*(F23-6.678)</f>
        <v>0.46999999999994824</v>
      </c>
      <c r="I23" s="166">
        <f>C23</f>
        <v>28</v>
      </c>
      <c r="J23" s="166" t="str">
        <f>D23</f>
        <v>Nguyễn Đăng Đạo</v>
      </c>
      <c r="K23" s="166">
        <f>H23</f>
        <v>0.46999999999994824</v>
      </c>
    </row>
    <row r="24" spans="1:11">
      <c r="A24" s="171">
        <v>27</v>
      </c>
      <c r="B24" s="171">
        <v>37</v>
      </c>
      <c r="C24" s="172">
        <v>27</v>
      </c>
      <c r="D24" s="173" t="s">
        <v>207</v>
      </c>
      <c r="E24" s="172">
        <v>38</v>
      </c>
      <c r="F24" s="172">
        <v>6.71</v>
      </c>
      <c r="G24" s="172">
        <f>E24*F24</f>
        <v>254.98</v>
      </c>
      <c r="H24" s="174">
        <f>E24*(F24-6.678)</f>
        <v>1.2160000000000011</v>
      </c>
      <c r="I24" s="166">
        <f>C24</f>
        <v>27</v>
      </c>
      <c r="J24" s="166" t="str">
        <f>D24</f>
        <v>Trường Phổ thông IVS</v>
      </c>
      <c r="K24" s="166">
        <f>H24</f>
        <v>1.2160000000000011</v>
      </c>
    </row>
    <row r="25" spans="1:11">
      <c r="A25" s="171">
        <v>26</v>
      </c>
      <c r="B25" s="171">
        <v>36</v>
      </c>
      <c r="C25" s="172">
        <v>26</v>
      </c>
      <c r="D25" s="173" t="s">
        <v>364</v>
      </c>
      <c r="E25" s="172">
        <v>270</v>
      </c>
      <c r="F25" s="172">
        <v>6.72</v>
      </c>
      <c r="G25" s="172">
        <f>E25*F25</f>
        <v>1814.3999999999999</v>
      </c>
      <c r="H25" s="174">
        <f>E25*(F25-6.678)</f>
        <v>11.33999999999995</v>
      </c>
      <c r="I25" s="166">
        <f>C25</f>
        <v>26</v>
      </c>
      <c r="J25" s="166" t="str">
        <f>D25</f>
        <v>TT GDNN-GDTX Gia Bình</v>
      </c>
      <c r="K25" s="166">
        <f>H25</f>
        <v>11.33999999999995</v>
      </c>
    </row>
    <row r="26" spans="1:11">
      <c r="A26" s="171">
        <v>25</v>
      </c>
      <c r="B26" s="171">
        <v>35</v>
      </c>
      <c r="C26" s="172">
        <v>25</v>
      </c>
      <c r="D26" s="173" t="s">
        <v>361</v>
      </c>
      <c r="E26" s="172">
        <v>13</v>
      </c>
      <c r="F26" s="172">
        <v>7.96</v>
      </c>
      <c r="G26" s="172">
        <f>E26*F26</f>
        <v>103.48</v>
      </c>
      <c r="H26" s="174">
        <f>E26*(F26-6.678)</f>
        <v>16.666</v>
      </c>
      <c r="I26" s="166">
        <f>C26</f>
        <v>25</v>
      </c>
      <c r="J26" s="166" t="str">
        <f>D26</f>
        <v>PT Quốc tế Kinh Bắc</v>
      </c>
      <c r="K26" s="166">
        <f>H26</f>
        <v>16.666</v>
      </c>
    </row>
    <row r="27" spans="1:11">
      <c r="A27" s="171">
        <v>24</v>
      </c>
      <c r="B27" s="171">
        <v>33</v>
      </c>
      <c r="C27" s="172">
        <v>24</v>
      </c>
      <c r="D27" s="173" t="s">
        <v>488</v>
      </c>
      <c r="E27" s="172">
        <v>133</v>
      </c>
      <c r="F27" s="172">
        <v>6.94</v>
      </c>
      <c r="G27" s="172">
        <f>E27*F27</f>
        <v>923.0200000000001</v>
      </c>
      <c r="H27" s="174">
        <f>E27*(F27-6.678)</f>
        <v>34.84600000000006</v>
      </c>
      <c r="I27" s="166">
        <f>C27</f>
        <v>24</v>
      </c>
      <c r="J27" s="166" t="str">
        <f>D27</f>
        <v>Quế Võ số 3</v>
      </c>
      <c r="K27" s="166">
        <f>H27</f>
        <v>34.84600000000006</v>
      </c>
    </row>
    <row r="28" spans="1:11">
      <c r="A28" s="171">
        <v>23</v>
      </c>
      <c r="B28" s="171">
        <v>32</v>
      </c>
      <c r="C28" s="172">
        <v>23</v>
      </c>
      <c r="D28" s="173" t="s">
        <v>483</v>
      </c>
      <c r="E28" s="172">
        <v>303</v>
      </c>
      <c r="F28" s="172">
        <v>6.85</v>
      </c>
      <c r="G28" s="172">
        <f>E28*F28</f>
        <v>2075.5499999999997</v>
      </c>
      <c r="H28" s="174">
        <f>E28*(F28-6.678)</f>
        <v>52.115999999999914</v>
      </c>
      <c r="I28" s="166">
        <f>C28</f>
        <v>23</v>
      </c>
      <c r="J28" s="166" t="str">
        <f>D28</f>
        <v>Thuận Thành số 2</v>
      </c>
      <c r="K28" s="166">
        <f>H28</f>
        <v>52.115999999999914</v>
      </c>
    </row>
    <row r="29" spans="1:11">
      <c r="A29" s="171">
        <v>22</v>
      </c>
      <c r="B29" s="171">
        <v>31</v>
      </c>
      <c r="C29" s="172">
        <v>22</v>
      </c>
      <c r="D29" s="173" t="s">
        <v>405</v>
      </c>
      <c r="E29" s="172">
        <v>251</v>
      </c>
      <c r="F29" s="172">
        <v>6.9</v>
      </c>
      <c r="G29" s="172">
        <f>E29*F29</f>
        <v>1731.9</v>
      </c>
      <c r="H29" s="174">
        <f>E29*(F29-6.678)</f>
        <v>55.722000000000108</v>
      </c>
      <c r="I29" s="166">
        <f>C29</f>
        <v>22</v>
      </c>
      <c r="J29" s="166" t="str">
        <f>D29</f>
        <v>Hoàng Quốc Việt</v>
      </c>
      <c r="K29" s="166">
        <f>H29</f>
        <v>55.722000000000108</v>
      </c>
    </row>
    <row r="30" spans="1:11">
      <c r="A30" s="171">
        <v>21</v>
      </c>
      <c r="B30" s="171">
        <v>30</v>
      </c>
      <c r="C30" s="172">
        <v>21</v>
      </c>
      <c r="D30" s="173" t="s">
        <v>404</v>
      </c>
      <c r="E30" s="172">
        <v>255</v>
      </c>
      <c r="F30" s="172">
        <v>6.9</v>
      </c>
      <c r="G30" s="172">
        <f>E30*F30</f>
        <v>1759.5</v>
      </c>
      <c r="H30" s="174">
        <f>E30*(F30-6.678)</f>
        <v>56.610000000000106</v>
      </c>
      <c r="I30" s="166">
        <f>C30</f>
        <v>21</v>
      </c>
      <c r="J30" s="166" t="str">
        <f>D30</f>
        <v>Lý Thái Tổ</v>
      </c>
      <c r="K30" s="166">
        <f>H30</f>
        <v>56.610000000000106</v>
      </c>
    </row>
    <row r="31" spans="1:11">
      <c r="A31" s="171">
        <v>20</v>
      </c>
      <c r="B31" s="171">
        <v>28</v>
      </c>
      <c r="C31" s="172">
        <v>20</v>
      </c>
      <c r="D31" s="173" t="s">
        <v>111</v>
      </c>
      <c r="E31" s="172">
        <v>269</v>
      </c>
      <c r="F31" s="172">
        <v>6.95</v>
      </c>
      <c r="G31" s="172">
        <f>E31*F31</f>
        <v>1869.55</v>
      </c>
      <c r="H31" s="174">
        <f>E31*(F31-6.678)</f>
        <v>73.168000000000063</v>
      </c>
      <c r="I31" s="166">
        <f>C31</f>
        <v>20</v>
      </c>
      <c r="J31" s="166" t="str">
        <f>D31</f>
        <v>TT GDNN-GDTX Yên Phong</v>
      </c>
      <c r="K31" s="166">
        <f>H31</f>
        <v>73.168000000000063</v>
      </c>
    </row>
    <row r="32" spans="1:11">
      <c r="A32" s="171">
        <v>19</v>
      </c>
      <c r="B32" s="171">
        <v>27</v>
      </c>
      <c r="C32" s="172">
        <v>19</v>
      </c>
      <c r="D32" s="173" t="s">
        <v>484</v>
      </c>
      <c r="E32" s="172">
        <v>307</v>
      </c>
      <c r="F32" s="172">
        <v>6.92</v>
      </c>
      <c r="G32" s="172">
        <f>E32*F32</f>
        <v>2124.44</v>
      </c>
      <c r="H32" s="174">
        <f>E32*(F32-6.678)</f>
        <v>74.293999999999997</v>
      </c>
      <c r="I32" s="166">
        <f>C32</f>
        <v>19</v>
      </c>
      <c r="J32" s="166" t="str">
        <f>D32</f>
        <v>Tiên Du số 1</v>
      </c>
      <c r="K32" s="166">
        <f>H32</f>
        <v>74.293999999999997</v>
      </c>
    </row>
    <row r="33" spans="1:11">
      <c r="A33" s="171">
        <v>18</v>
      </c>
      <c r="B33" s="171">
        <v>26</v>
      </c>
      <c r="C33" s="172">
        <v>18</v>
      </c>
      <c r="D33" s="173" t="s">
        <v>486</v>
      </c>
      <c r="E33" s="172">
        <v>234</v>
      </c>
      <c r="F33" s="172">
        <v>7.03</v>
      </c>
      <c r="G33" s="172">
        <f>E33*F33</f>
        <v>1645.02</v>
      </c>
      <c r="H33" s="174">
        <f>E33*(F33-6.678)</f>
        <v>82.36800000000008</v>
      </c>
      <c r="I33" s="166">
        <f>C33</f>
        <v>18</v>
      </c>
      <c r="J33" s="166" t="str">
        <f>D33</f>
        <v>Lương Tài số 2</v>
      </c>
      <c r="K33" s="166">
        <f>H33</f>
        <v>82.36800000000008</v>
      </c>
    </row>
    <row r="34" spans="1:11">
      <c r="A34" s="171">
        <v>17</v>
      </c>
      <c r="B34" s="171">
        <v>25</v>
      </c>
      <c r="C34" s="172">
        <v>17</v>
      </c>
      <c r="D34" s="173" t="s">
        <v>407</v>
      </c>
      <c r="E34" s="172">
        <v>358</v>
      </c>
      <c r="F34" s="172">
        <v>6.94</v>
      </c>
      <c r="G34" s="172">
        <f>E34*F34</f>
        <v>2484.52</v>
      </c>
      <c r="H34" s="174">
        <f>E34*(F34-6.678)</f>
        <v>93.796000000000163</v>
      </c>
      <c r="I34" s="166">
        <f>C34</f>
        <v>17</v>
      </c>
      <c r="J34" s="166" t="str">
        <f>D34</f>
        <v>Lương Tài</v>
      </c>
      <c r="K34" s="166">
        <f>H34</f>
        <v>93.796000000000163</v>
      </c>
    </row>
    <row r="35" spans="1:11">
      <c r="A35" s="171">
        <v>16</v>
      </c>
      <c r="B35" s="171">
        <v>24</v>
      </c>
      <c r="C35" s="172">
        <v>16</v>
      </c>
      <c r="D35" s="173" t="s">
        <v>487</v>
      </c>
      <c r="E35" s="172">
        <v>168</v>
      </c>
      <c r="F35" s="172">
        <v>7.27</v>
      </c>
      <c r="G35" s="172">
        <f>E35*F35</f>
        <v>1221.3599999999999</v>
      </c>
      <c r="H35" s="174">
        <f>E35*(F35-6.678)</f>
        <v>99.455999999999932</v>
      </c>
      <c r="I35" s="166">
        <f>C35</f>
        <v>16</v>
      </c>
      <c r="J35" s="166" t="str">
        <f>D35</f>
        <v>Thuận Thành số 1</v>
      </c>
      <c r="K35" s="166">
        <f>H35</f>
        <v>99.455999999999932</v>
      </c>
    </row>
    <row r="36" spans="1:11">
      <c r="A36" s="171">
        <v>15</v>
      </c>
      <c r="B36" s="171">
        <v>23</v>
      </c>
      <c r="C36" s="172">
        <v>15</v>
      </c>
      <c r="D36" s="173" t="s">
        <v>489</v>
      </c>
      <c r="E36" s="172">
        <v>268</v>
      </c>
      <c r="F36" s="172">
        <v>7.08</v>
      </c>
      <c r="G36" s="172">
        <f>E36*F36</f>
        <v>1897.44</v>
      </c>
      <c r="H36" s="174">
        <f>E36*(F36-6.678)</f>
        <v>107.73600000000003</v>
      </c>
      <c r="I36" s="166">
        <f>C36</f>
        <v>15</v>
      </c>
      <c r="J36" s="166" t="str">
        <f>D36</f>
        <v>Quế Võ số 2</v>
      </c>
      <c r="K36" s="166">
        <f>H36</f>
        <v>107.73600000000003</v>
      </c>
    </row>
    <row r="37" spans="1:11">
      <c r="A37" s="171">
        <v>14</v>
      </c>
      <c r="B37" s="171">
        <v>22</v>
      </c>
      <c r="C37" s="172">
        <v>14</v>
      </c>
      <c r="D37" s="173" t="s">
        <v>402</v>
      </c>
      <c r="E37" s="172">
        <v>321</v>
      </c>
      <c r="F37" s="172">
        <v>7.06</v>
      </c>
      <c r="G37" s="172">
        <f>E37*F37</f>
        <v>2266.2599999999998</v>
      </c>
      <c r="H37" s="174">
        <f>E37*(F37-6.678)</f>
        <v>122.6219999999999</v>
      </c>
      <c r="I37" s="166">
        <f>C37</f>
        <v>14</v>
      </c>
      <c r="J37" s="166" t="str">
        <f>D37</f>
        <v>Hàn Thuyên</v>
      </c>
      <c r="K37" s="166">
        <f>H37</f>
        <v>122.6219999999999</v>
      </c>
    </row>
    <row r="38" spans="1:11">
      <c r="A38" s="171">
        <v>13</v>
      </c>
      <c r="B38" s="171">
        <v>21</v>
      </c>
      <c r="C38" s="172">
        <v>13</v>
      </c>
      <c r="D38" s="173" t="s">
        <v>403</v>
      </c>
      <c r="E38" s="172">
        <v>197</v>
      </c>
      <c r="F38" s="172">
        <v>7.32</v>
      </c>
      <c r="G38" s="172">
        <f>E38*F38</f>
        <v>1442.04</v>
      </c>
      <c r="H38" s="174">
        <f>E38*(F38-6.678)</f>
        <v>126.47400000000007</v>
      </c>
      <c r="I38" s="166">
        <f>C38</f>
        <v>13</v>
      </c>
      <c r="J38" s="166" t="str">
        <f>D38</f>
        <v>Lê Văn Thịnh</v>
      </c>
      <c r="K38" s="166">
        <f>H38</f>
        <v>126.47400000000007</v>
      </c>
    </row>
    <row r="39" spans="1:11">
      <c r="A39" s="171">
        <v>12</v>
      </c>
      <c r="B39" s="171">
        <v>20</v>
      </c>
      <c r="C39" s="172">
        <v>12</v>
      </c>
      <c r="D39" s="173" t="s">
        <v>482</v>
      </c>
      <c r="E39" s="172">
        <v>374</v>
      </c>
      <c r="F39" s="172">
        <v>7.05</v>
      </c>
      <c r="G39" s="172">
        <f>E39*F39</f>
        <v>2636.7</v>
      </c>
      <c r="H39" s="174">
        <f>E39*(F39-6.678)</f>
        <v>139.12799999999996</v>
      </c>
      <c r="I39" s="166">
        <f>C39</f>
        <v>12</v>
      </c>
      <c r="J39" s="166" t="str">
        <f>D39</f>
        <v>Yên Phong số 2</v>
      </c>
      <c r="K39" s="166">
        <f>H39</f>
        <v>139.12799999999996</v>
      </c>
    </row>
    <row r="40" spans="1:11">
      <c r="A40" s="171">
        <v>11</v>
      </c>
      <c r="B40" s="171">
        <v>19</v>
      </c>
      <c r="C40" s="172">
        <v>11</v>
      </c>
      <c r="D40" s="173" t="s">
        <v>410</v>
      </c>
      <c r="E40" s="172">
        <v>259</v>
      </c>
      <c r="F40" s="172">
        <v>7.22</v>
      </c>
      <c r="G40" s="172">
        <f>E40*F40</f>
        <v>1869.98</v>
      </c>
      <c r="H40" s="174">
        <f>E40*(F40-6.678)</f>
        <v>140.37799999999996</v>
      </c>
      <c r="I40" s="166">
        <f>C40</f>
        <v>11</v>
      </c>
      <c r="J40" s="166" t="str">
        <f>D40</f>
        <v>Lý Thường Kiệt</v>
      </c>
      <c r="K40" s="166">
        <f>H40</f>
        <v>140.37799999999996</v>
      </c>
    </row>
    <row r="41" spans="1:11">
      <c r="A41" s="171">
        <v>10</v>
      </c>
      <c r="B41" s="171">
        <v>18</v>
      </c>
      <c r="C41" s="172">
        <v>10</v>
      </c>
      <c r="D41" s="173" t="s">
        <v>401</v>
      </c>
      <c r="E41" s="172">
        <v>268</v>
      </c>
      <c r="F41" s="172">
        <v>7.22</v>
      </c>
      <c r="G41" s="172">
        <f>E41*F41</f>
        <v>1934.96</v>
      </c>
      <c r="H41" s="174">
        <f>E41*(F41-6.678)</f>
        <v>145.25599999999994</v>
      </c>
      <c r="I41" s="166">
        <f>C41</f>
        <v>10</v>
      </c>
      <c r="J41" s="166" t="str">
        <f>D41</f>
        <v>Ngô Gia Tự</v>
      </c>
      <c r="K41" s="166">
        <f>H41</f>
        <v>145.25599999999994</v>
      </c>
    </row>
    <row r="42" spans="1:11">
      <c r="A42" s="171">
        <v>9</v>
      </c>
      <c r="B42" s="171">
        <v>17</v>
      </c>
      <c r="C42" s="172">
        <v>9</v>
      </c>
      <c r="D42" s="173" t="s">
        <v>408</v>
      </c>
      <c r="E42" s="172">
        <v>292</v>
      </c>
      <c r="F42" s="172">
        <v>7.28</v>
      </c>
      <c r="G42" s="172">
        <f>E42*F42</f>
        <v>2125.7600000000002</v>
      </c>
      <c r="H42" s="174">
        <f>E42*(F42-6.678)</f>
        <v>175.78400000000011</v>
      </c>
      <c r="I42" s="166">
        <f>C42</f>
        <v>9</v>
      </c>
      <c r="J42" s="166" t="str">
        <f>D42</f>
        <v>Nguyễn Văn Cừ</v>
      </c>
      <c r="K42" s="166">
        <f>H42</f>
        <v>175.78400000000011</v>
      </c>
    </row>
    <row r="43" spans="1:11">
      <c r="A43" s="171">
        <v>8</v>
      </c>
      <c r="B43" s="171">
        <v>16</v>
      </c>
      <c r="C43" s="172">
        <v>8</v>
      </c>
      <c r="D43" s="173" t="s">
        <v>481</v>
      </c>
      <c r="E43" s="172">
        <v>264</v>
      </c>
      <c r="F43" s="172">
        <v>7.41</v>
      </c>
      <c r="G43" s="172">
        <f>E43*F43</f>
        <v>1956.24</v>
      </c>
      <c r="H43" s="174">
        <f>E43*(F43-6.678)</f>
        <v>193.24800000000005</v>
      </c>
      <c r="I43" s="166">
        <f>C43</f>
        <v>8</v>
      </c>
      <c r="J43" s="166" t="str">
        <f>D43</f>
        <v>Yên Phong số 1</v>
      </c>
      <c r="K43" s="166">
        <f>H43</f>
        <v>193.24800000000005</v>
      </c>
    </row>
    <row r="44" spans="1:11">
      <c r="A44" s="171">
        <v>7</v>
      </c>
      <c r="B44" s="171">
        <v>15</v>
      </c>
      <c r="C44" s="172">
        <v>7</v>
      </c>
      <c r="D44" s="173" t="s">
        <v>7</v>
      </c>
      <c r="E44" s="172">
        <v>457</v>
      </c>
      <c r="F44" s="172">
        <v>7.14</v>
      </c>
      <c r="G44" s="172">
        <f>E44*F44</f>
        <v>3262.98</v>
      </c>
      <c r="H44" s="174">
        <f>E44*(F44-6.678)</f>
        <v>211.13399999999987</v>
      </c>
      <c r="I44" s="166">
        <f>C44</f>
        <v>7</v>
      </c>
      <c r="J44" s="166" t="str">
        <f>D44</f>
        <v>Nguyễn Du</v>
      </c>
      <c r="K44" s="166">
        <f>H44</f>
        <v>211.13399999999987</v>
      </c>
    </row>
    <row r="45" spans="1:11">
      <c r="A45" s="171">
        <v>6</v>
      </c>
      <c r="B45" s="171">
        <v>14</v>
      </c>
      <c r="C45" s="172">
        <v>6</v>
      </c>
      <c r="D45" s="173" t="s">
        <v>479</v>
      </c>
      <c r="E45" s="172">
        <v>307</v>
      </c>
      <c r="F45" s="172">
        <v>7.44</v>
      </c>
      <c r="G45" s="172">
        <f>E45*F45</f>
        <v>2284.08</v>
      </c>
      <c r="H45" s="174">
        <f>E45*(F45-6.678)</f>
        <v>233.93400000000014</v>
      </c>
      <c r="I45" s="166">
        <f>C45</f>
        <v>6</v>
      </c>
      <c r="J45" s="166" t="str">
        <f>D45</f>
        <v>Quế Võ số 1</v>
      </c>
      <c r="K45" s="166">
        <f>H45</f>
        <v>233.93400000000014</v>
      </c>
    </row>
    <row r="46" spans="1:11">
      <c r="A46" s="171">
        <v>5</v>
      </c>
      <c r="B46" s="171">
        <v>13</v>
      </c>
      <c r="C46" s="172">
        <v>5</v>
      </c>
      <c r="D46" s="173" t="s">
        <v>485</v>
      </c>
      <c r="E46" s="172">
        <v>273</v>
      </c>
      <c r="F46" s="172">
        <v>7.54</v>
      </c>
      <c r="G46" s="172">
        <f>E46*F46</f>
        <v>2058.42</v>
      </c>
      <c r="H46" s="174">
        <f>E46*(F46-6.678)</f>
        <v>235.32600000000002</v>
      </c>
      <c r="I46" s="166">
        <f>C46</f>
        <v>5</v>
      </c>
      <c r="J46" s="166" t="str">
        <f>D46</f>
        <v>Thuận Thành số 3</v>
      </c>
      <c r="K46" s="166">
        <f>H46</f>
        <v>235.32600000000002</v>
      </c>
    </row>
    <row r="47" spans="1:11">
      <c r="A47" s="171">
        <v>4</v>
      </c>
      <c r="B47" s="171">
        <v>12</v>
      </c>
      <c r="C47" s="172">
        <v>4</v>
      </c>
      <c r="D47" s="173" t="s">
        <v>480</v>
      </c>
      <c r="E47" s="172">
        <v>273</v>
      </c>
      <c r="F47" s="172">
        <v>7.67</v>
      </c>
      <c r="G47" s="172">
        <f>E47*F47</f>
        <v>2093.91</v>
      </c>
      <c r="H47" s="174">
        <f>E47*(F47-6.678)</f>
        <v>270.81599999999997</v>
      </c>
      <c r="I47" s="166">
        <f>C47</f>
        <v>4</v>
      </c>
      <c r="J47" s="166" t="str">
        <f>D47</f>
        <v>Gia Bình số 1</v>
      </c>
      <c r="K47" s="166">
        <f>H47</f>
        <v>270.81599999999997</v>
      </c>
    </row>
    <row r="48" spans="1:11">
      <c r="A48" s="171">
        <v>3</v>
      </c>
      <c r="B48" s="171">
        <v>11</v>
      </c>
      <c r="C48" s="172">
        <v>3</v>
      </c>
      <c r="D48" s="173" t="s">
        <v>6</v>
      </c>
      <c r="E48" s="172">
        <v>356</v>
      </c>
      <c r="F48" s="172">
        <v>7.44</v>
      </c>
      <c r="G48" s="172">
        <f>E48*F48</f>
        <v>2648.6400000000003</v>
      </c>
      <c r="H48" s="174">
        <f>E48*(F48-6.678)</f>
        <v>271.27200000000016</v>
      </c>
      <c r="I48" s="166">
        <f>C48</f>
        <v>3</v>
      </c>
      <c r="J48" s="166" t="str">
        <f>D48</f>
        <v>Lý Nhân Tông</v>
      </c>
      <c r="K48" s="166">
        <f>H48</f>
        <v>271.27200000000016</v>
      </c>
    </row>
    <row r="49" spans="1:11">
      <c r="A49" s="171">
        <v>2</v>
      </c>
      <c r="B49" s="171">
        <v>10</v>
      </c>
      <c r="C49" s="172">
        <v>2</v>
      </c>
      <c r="D49" s="173" t="s">
        <v>478</v>
      </c>
      <c r="E49" s="172">
        <v>182</v>
      </c>
      <c r="F49" s="172">
        <v>8.1999999999999993</v>
      </c>
      <c r="G49" s="172">
        <f>E49*F49</f>
        <v>1492.3999999999999</v>
      </c>
      <c r="H49" s="174">
        <f>E49*(F49-6.678)</f>
        <v>277.00399999999991</v>
      </c>
      <c r="I49" s="166">
        <f>C49</f>
        <v>2</v>
      </c>
      <c r="J49" s="166" t="str">
        <f>D49</f>
        <v>Chuyên Bắc Ninh</v>
      </c>
      <c r="K49" s="166">
        <f>H49</f>
        <v>277.00399999999991</v>
      </c>
    </row>
    <row r="50" spans="1:11">
      <c r="A50" s="171">
        <v>1</v>
      </c>
      <c r="B50" s="171">
        <v>9</v>
      </c>
      <c r="C50" s="172">
        <v>1</v>
      </c>
      <c r="D50" s="173" t="s">
        <v>406</v>
      </c>
      <c r="E50" s="172">
        <v>207</v>
      </c>
      <c r="F50" s="172">
        <v>8.09</v>
      </c>
      <c r="G50" s="172">
        <f>E50*F50</f>
        <v>1674.6299999999999</v>
      </c>
      <c r="H50" s="174">
        <f>E50*(F50-6.678)</f>
        <v>292.28399999999999</v>
      </c>
      <c r="I50" s="166">
        <f>C50</f>
        <v>1</v>
      </c>
      <c r="J50" s="166" t="str">
        <f>D50</f>
        <v>Hàm Long</v>
      </c>
      <c r="K50" s="166">
        <f>H50</f>
        <v>292.28399999999999</v>
      </c>
    </row>
    <row r="51" spans="1:11" s="177" customFormat="1">
      <c r="A51" s="175"/>
      <c r="B51" s="175"/>
      <c r="C51" s="172"/>
      <c r="D51" s="176" t="s">
        <v>208</v>
      </c>
      <c r="E51" s="176">
        <f>SUM(E4:E50)</f>
        <v>10045</v>
      </c>
      <c r="F51" s="176">
        <v>6.92</v>
      </c>
      <c r="G51" s="172">
        <f>E51*F51</f>
        <v>69511.399999999994</v>
      </c>
      <c r="H51" s="174">
        <f>E51*(F51-6.678)</f>
        <v>2430.89</v>
      </c>
      <c r="I51" s="166">
        <f>C51</f>
        <v>0</v>
      </c>
      <c r="J51" s="166" t="str">
        <f>D51</f>
        <v>Cộng</v>
      </c>
      <c r="K51" s="166">
        <f>H51</f>
        <v>2430.89</v>
      </c>
    </row>
    <row r="52" spans="1:11" s="177" customFormat="1">
      <c r="C52" s="172"/>
      <c r="D52" s="178" t="s">
        <v>209</v>
      </c>
      <c r="E52" s="176"/>
      <c r="F52" s="176">
        <v>6.6779999999999999</v>
      </c>
      <c r="G52" s="172"/>
      <c r="H52" s="174"/>
      <c r="I52" s="166">
        <f>C52</f>
        <v>0</v>
      </c>
      <c r="J52" s="166" t="str">
        <f>D52</f>
        <v>Toàn quốc</v>
      </c>
      <c r="K52" s="166">
        <f>H52</f>
        <v>0</v>
      </c>
    </row>
    <row r="53" spans="1:11">
      <c r="A53" s="165"/>
    </row>
  </sheetData>
  <autoFilter ref="A3:K3" xr:uid="{363D038E-0790-4C60-A7BB-F1689FB3C447}">
    <sortState xmlns:xlrd2="http://schemas.microsoft.com/office/spreadsheetml/2017/richdata2" ref="A4:K52">
      <sortCondition ref="H3"/>
    </sortState>
  </autoFilter>
  <mergeCells count="2">
    <mergeCell ref="C1:H1"/>
    <mergeCell ref="C2:H2"/>
  </mergeCells>
  <pageMargins left="0.78125" right="0.625" top="0.52083333333333337" bottom="0.44791666666666669" header="0.3" footer="0.3"/>
  <pageSetup paperSize="9" scale="9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59A69-8D8D-4BBC-9DE1-C0424348D891}">
  <dimension ref="A1:K52"/>
  <sheetViews>
    <sheetView view="pageLayout" topLeftCell="C23" zoomScaleNormal="100" workbookViewId="0">
      <selection activeCell="P36" sqref="P36"/>
    </sheetView>
  </sheetViews>
  <sheetFormatPr defaultRowHeight="15.75"/>
  <cols>
    <col min="1" max="2" width="0" style="166" hidden="1" customWidth="1"/>
    <col min="3" max="3" width="5.5703125" style="179" customWidth="1"/>
    <col min="4" max="4" width="32" style="166" customWidth="1"/>
    <col min="5" max="6" width="11" style="179" customWidth="1"/>
    <col min="7" max="7" width="11" style="166" customWidth="1"/>
    <col min="8" max="8" width="15.28515625" style="166" customWidth="1"/>
    <col min="9" max="11" width="0" style="166" hidden="1" customWidth="1"/>
    <col min="12" max="16384" width="9.140625" style="166"/>
  </cols>
  <sheetData>
    <row r="1" spans="1:11">
      <c r="A1" s="165" t="s">
        <v>476</v>
      </c>
      <c r="C1" s="260" t="s">
        <v>477</v>
      </c>
      <c r="D1" s="260"/>
      <c r="E1" s="260"/>
      <c r="F1" s="260"/>
      <c r="G1" s="260"/>
      <c r="H1" s="260"/>
    </row>
    <row r="2" spans="1:11">
      <c r="C2" s="261" t="s">
        <v>450</v>
      </c>
      <c r="D2" s="261"/>
      <c r="E2" s="261"/>
      <c r="F2" s="261"/>
      <c r="G2" s="261"/>
      <c r="H2" s="261"/>
    </row>
    <row r="3" spans="1:11" ht="31.5">
      <c r="A3" s="167" t="s">
        <v>202</v>
      </c>
      <c r="B3" s="168" t="s">
        <v>203</v>
      </c>
      <c r="C3" s="169" t="s">
        <v>0</v>
      </c>
      <c r="D3" s="167" t="s">
        <v>204</v>
      </c>
      <c r="E3" s="169" t="s">
        <v>205</v>
      </c>
      <c r="F3" s="170" t="s">
        <v>2</v>
      </c>
      <c r="G3" s="169" t="s">
        <v>206</v>
      </c>
      <c r="H3" s="169" t="s">
        <v>218</v>
      </c>
    </row>
    <row r="4" spans="1:11">
      <c r="A4" s="171">
        <v>46</v>
      </c>
      <c r="B4" s="171">
        <v>72</v>
      </c>
      <c r="C4" s="191">
        <v>37</v>
      </c>
      <c r="D4" s="192" t="s">
        <v>11</v>
      </c>
      <c r="E4" s="191">
        <v>351</v>
      </c>
      <c r="F4" s="191">
        <v>7.38</v>
      </c>
      <c r="G4" s="191">
        <f>E4*F4</f>
        <v>2590.38</v>
      </c>
      <c r="H4" s="193">
        <f>E4*(F4-8.033)</f>
        <v>-229.20299999999986</v>
      </c>
      <c r="I4" s="166">
        <f>C4</f>
        <v>37</v>
      </c>
      <c r="J4" s="166" t="str">
        <f>D4</f>
        <v>Nguyễn Trãi</v>
      </c>
      <c r="K4" s="166">
        <f>H4</f>
        <v>-229.20299999999986</v>
      </c>
    </row>
    <row r="5" spans="1:11">
      <c r="A5" s="171">
        <v>45</v>
      </c>
      <c r="B5" s="171">
        <v>70</v>
      </c>
      <c r="C5" s="191">
        <v>36</v>
      </c>
      <c r="D5" s="192" t="s">
        <v>412</v>
      </c>
      <c r="E5" s="191">
        <v>271</v>
      </c>
      <c r="F5" s="191">
        <v>7.29</v>
      </c>
      <c r="G5" s="191">
        <f>E5*F5</f>
        <v>1975.59</v>
      </c>
      <c r="H5" s="193">
        <f>E5*(F5-8.033)</f>
        <v>-201.35299999999984</v>
      </c>
      <c r="I5" s="166">
        <f>C5</f>
        <v>36</v>
      </c>
      <c r="J5" s="166" t="str">
        <f>D5</f>
        <v>Phố Mới</v>
      </c>
      <c r="K5" s="166">
        <f>H5</f>
        <v>-201.35299999999984</v>
      </c>
    </row>
    <row r="6" spans="1:11">
      <c r="A6" s="171">
        <v>44</v>
      </c>
      <c r="B6" s="171">
        <v>69</v>
      </c>
      <c r="C6" s="191">
        <v>35</v>
      </c>
      <c r="D6" s="192" t="s">
        <v>411</v>
      </c>
      <c r="E6" s="191">
        <v>470</v>
      </c>
      <c r="F6" s="191">
        <v>7.67</v>
      </c>
      <c r="G6" s="191">
        <f>E6*F6</f>
        <v>3604.9</v>
      </c>
      <c r="H6" s="193">
        <f>E6*(F6-8.033)</f>
        <v>-170.60999999999979</v>
      </c>
      <c r="I6" s="166">
        <f>C6</f>
        <v>35</v>
      </c>
      <c r="J6" s="166" t="str">
        <f>D6</f>
        <v>Từ Sơn</v>
      </c>
      <c r="K6" s="166">
        <f>H6</f>
        <v>-170.60999999999979</v>
      </c>
    </row>
    <row r="7" spans="1:11">
      <c r="A7" s="171">
        <v>43</v>
      </c>
      <c r="B7" s="171">
        <v>68</v>
      </c>
      <c r="C7" s="191">
        <v>34</v>
      </c>
      <c r="D7" s="192" t="s">
        <v>10</v>
      </c>
      <c r="E7" s="191">
        <v>123</v>
      </c>
      <c r="F7" s="191">
        <v>7.24</v>
      </c>
      <c r="G7" s="191">
        <f>E7*F7</f>
        <v>890.52</v>
      </c>
      <c r="H7" s="193">
        <f>E7*(F7-8.033)</f>
        <v>-97.538999999999902</v>
      </c>
      <c r="I7" s="166">
        <f>C7</f>
        <v>34</v>
      </c>
      <c r="J7" s="166" t="str">
        <f>D7</f>
        <v>Trần Nhân Tông</v>
      </c>
      <c r="K7" s="166">
        <f>H7</f>
        <v>-97.538999999999902</v>
      </c>
    </row>
    <row r="8" spans="1:11">
      <c r="A8" s="171">
        <v>42</v>
      </c>
      <c r="B8" s="171">
        <v>67</v>
      </c>
      <c r="C8" s="191">
        <v>33</v>
      </c>
      <c r="D8" s="192" t="s">
        <v>490</v>
      </c>
      <c r="E8" s="191">
        <v>66</v>
      </c>
      <c r="F8" s="191">
        <v>7.33</v>
      </c>
      <c r="G8" s="191">
        <f>E8*F8</f>
        <v>483.78000000000003</v>
      </c>
      <c r="H8" s="193">
        <f>E8*(F8-8.033)</f>
        <v>-46.397999999999961</v>
      </c>
      <c r="I8" s="166">
        <f>C8</f>
        <v>33</v>
      </c>
      <c r="J8" s="166" t="str">
        <f>D8</f>
        <v>Lương Tài số 3</v>
      </c>
      <c r="K8" s="166">
        <f>H8</f>
        <v>-46.397999999999961</v>
      </c>
    </row>
    <row r="9" spans="1:11">
      <c r="A9" s="171">
        <v>41</v>
      </c>
      <c r="B9" s="171">
        <v>66</v>
      </c>
      <c r="C9" s="191">
        <v>32</v>
      </c>
      <c r="D9" s="192" t="s">
        <v>8</v>
      </c>
      <c r="E9" s="191">
        <v>100</v>
      </c>
      <c r="F9" s="191">
        <v>7.63</v>
      </c>
      <c r="G9" s="191">
        <f>E9*F9</f>
        <v>763</v>
      </c>
      <c r="H9" s="193">
        <f>E9*(F9-8.033)</f>
        <v>-40.299999999999955</v>
      </c>
      <c r="I9" s="166">
        <f>C9</f>
        <v>32</v>
      </c>
      <c r="J9" s="166" t="str">
        <f>D9</f>
        <v>Trần Hưng Đạo</v>
      </c>
      <c r="K9" s="166">
        <f>H9</f>
        <v>-40.299999999999955</v>
      </c>
    </row>
    <row r="10" spans="1:11">
      <c r="A10" s="171">
        <v>40</v>
      </c>
      <c r="B10" s="171">
        <v>65</v>
      </c>
      <c r="C10" s="191">
        <v>31</v>
      </c>
      <c r="D10" s="192" t="s">
        <v>468</v>
      </c>
      <c r="E10" s="191">
        <v>29</v>
      </c>
      <c r="F10" s="191">
        <v>7.14</v>
      </c>
      <c r="G10" s="191">
        <f>E10*F10</f>
        <v>207.06</v>
      </c>
      <c r="H10" s="193">
        <f>E10*(F10-8.033)</f>
        <v>-25.896999999999995</v>
      </c>
      <c r="I10" s="166">
        <f>C10</f>
        <v>31</v>
      </c>
      <c r="J10" s="166" t="str">
        <f>D10</f>
        <v>Olympic</v>
      </c>
      <c r="K10" s="166">
        <f>H10</f>
        <v>-25.896999999999995</v>
      </c>
    </row>
    <row r="11" spans="1:11">
      <c r="A11" s="171">
        <v>39</v>
      </c>
      <c r="B11" s="171">
        <v>64</v>
      </c>
      <c r="C11" s="191">
        <v>30</v>
      </c>
      <c r="D11" s="192" t="s">
        <v>9</v>
      </c>
      <c r="E11" s="191">
        <v>28</v>
      </c>
      <c r="F11" s="191">
        <v>7.42</v>
      </c>
      <c r="G11" s="191">
        <f>E11*F11</f>
        <v>207.76</v>
      </c>
      <c r="H11" s="193">
        <f>E11*(F11-8.033)</f>
        <v>-17.163999999999987</v>
      </c>
      <c r="I11" s="166">
        <f>C11</f>
        <v>30</v>
      </c>
      <c r="J11" s="166" t="str">
        <f>D11</f>
        <v>Lê Quý Đôn</v>
      </c>
      <c r="K11" s="166">
        <f>H11</f>
        <v>-17.163999999999987</v>
      </c>
    </row>
    <row r="12" spans="1:11">
      <c r="A12" s="171">
        <v>38</v>
      </c>
      <c r="B12" s="171">
        <v>60</v>
      </c>
      <c r="C12" s="191">
        <v>29</v>
      </c>
      <c r="D12" s="192" t="s">
        <v>12</v>
      </c>
      <c r="E12" s="191">
        <v>17</v>
      </c>
      <c r="F12" s="191">
        <v>7.49</v>
      </c>
      <c r="G12" s="191">
        <f>E12*F12</f>
        <v>127.33</v>
      </c>
      <c r="H12" s="193">
        <f>E12*(F12-8.033)</f>
        <v>-9.2309999999999874</v>
      </c>
      <c r="I12" s="166">
        <f>C12</f>
        <v>29</v>
      </c>
      <c r="J12" s="166" t="str">
        <f>D12</f>
        <v>Lương Thế Vinh</v>
      </c>
      <c r="K12" s="166">
        <f>H12</f>
        <v>-9.2309999999999874</v>
      </c>
    </row>
    <row r="13" spans="1:11">
      <c r="A13" s="171"/>
      <c r="B13" s="171"/>
      <c r="C13" s="191">
        <v>28</v>
      </c>
      <c r="D13" s="192" t="s">
        <v>470</v>
      </c>
      <c r="E13" s="191">
        <v>22</v>
      </c>
      <c r="F13" s="191">
        <v>7.72</v>
      </c>
      <c r="G13" s="191">
        <f>E13*F13</f>
        <v>169.84</v>
      </c>
      <c r="H13" s="193">
        <f>E13*(F13-8.033)</f>
        <v>-6.8859999999999939</v>
      </c>
      <c r="I13" s="166">
        <f>C13</f>
        <v>28</v>
      </c>
      <c r="J13" s="166" t="str">
        <f>D13</f>
        <v>Lý Công Uẩn</v>
      </c>
      <c r="K13" s="166">
        <f>H13</f>
        <v>-6.8859999999999939</v>
      </c>
    </row>
    <row r="14" spans="1:11">
      <c r="A14" s="171">
        <v>37</v>
      </c>
      <c r="B14" s="171">
        <v>56</v>
      </c>
      <c r="C14" s="191">
        <v>27</v>
      </c>
      <c r="D14" s="192" t="s">
        <v>430</v>
      </c>
      <c r="E14" s="191">
        <v>38</v>
      </c>
      <c r="F14" s="191">
        <v>7.86</v>
      </c>
      <c r="G14" s="191">
        <f>E14*F14</f>
        <v>298.68</v>
      </c>
      <c r="H14" s="193">
        <f>E14*(F14-8.033)</f>
        <v>-6.5739999999999679</v>
      </c>
      <c r="I14" s="166">
        <f>C14</f>
        <v>27</v>
      </c>
      <c r="J14" s="166" t="str">
        <f>D14</f>
        <v>IVS</v>
      </c>
      <c r="K14" s="166">
        <f>H14</f>
        <v>-6.5739999999999679</v>
      </c>
    </row>
    <row r="15" spans="1:11">
      <c r="A15" s="171">
        <v>36</v>
      </c>
      <c r="B15" s="171">
        <v>55</v>
      </c>
      <c r="C15" s="172">
        <v>26</v>
      </c>
      <c r="D15" s="173" t="s">
        <v>467</v>
      </c>
      <c r="E15" s="172">
        <v>87</v>
      </c>
      <c r="F15" s="172">
        <v>8.0500000000000007</v>
      </c>
      <c r="G15" s="172">
        <f>E15*F15</f>
        <v>700.35</v>
      </c>
      <c r="H15" s="174">
        <f>E15*(F15-8.033)</f>
        <v>1.4790000000001076</v>
      </c>
      <c r="I15" s="166">
        <f>C15</f>
        <v>26</v>
      </c>
      <c r="J15" s="166" t="str">
        <f>D15</f>
        <v>Kinh Bắc</v>
      </c>
      <c r="K15" s="166">
        <f>H15</f>
        <v>1.4790000000001076</v>
      </c>
    </row>
    <row r="16" spans="1:11">
      <c r="A16" s="171">
        <v>35</v>
      </c>
      <c r="B16" s="171">
        <v>54</v>
      </c>
      <c r="C16" s="172">
        <v>25</v>
      </c>
      <c r="D16" s="173" t="s">
        <v>485</v>
      </c>
      <c r="E16" s="172">
        <v>273</v>
      </c>
      <c r="F16" s="172">
        <v>8.06</v>
      </c>
      <c r="G16" s="172">
        <f>E16*F16</f>
        <v>2200.38</v>
      </c>
      <c r="H16" s="174">
        <f>E16*(F16-8.033)</f>
        <v>7.3710000000002793</v>
      </c>
      <c r="I16" s="166">
        <f>C16</f>
        <v>25</v>
      </c>
      <c r="J16" s="166" t="str">
        <f>D16</f>
        <v>Thuận Thành số 3</v>
      </c>
      <c r="K16" s="166">
        <f>H16</f>
        <v>7.3710000000002793</v>
      </c>
    </row>
    <row r="17" spans="1:11">
      <c r="A17" s="171">
        <v>34</v>
      </c>
      <c r="B17" s="171">
        <v>53</v>
      </c>
      <c r="C17" s="172">
        <v>24</v>
      </c>
      <c r="D17" s="173" t="s">
        <v>402</v>
      </c>
      <c r="E17" s="172">
        <v>321</v>
      </c>
      <c r="F17" s="172">
        <v>8.06</v>
      </c>
      <c r="G17" s="172">
        <f>E17*F17</f>
        <v>2587.2600000000002</v>
      </c>
      <c r="H17" s="174">
        <f>E17*(F17-8.033)</f>
        <v>8.6670000000003284</v>
      </c>
      <c r="I17" s="166">
        <f>C17</f>
        <v>24</v>
      </c>
      <c r="J17" s="166" t="str">
        <f>D17</f>
        <v>Hàn Thuyên</v>
      </c>
      <c r="K17" s="166">
        <f>H17</f>
        <v>8.6670000000003284</v>
      </c>
    </row>
    <row r="18" spans="1:11">
      <c r="A18" s="171">
        <v>33</v>
      </c>
      <c r="B18" s="171">
        <v>51</v>
      </c>
      <c r="C18" s="172">
        <v>23</v>
      </c>
      <c r="D18" s="173" t="s">
        <v>361</v>
      </c>
      <c r="E18" s="172">
        <v>13</v>
      </c>
      <c r="F18" s="172">
        <v>8.81</v>
      </c>
      <c r="G18" s="172">
        <f>E18*F18</f>
        <v>114.53</v>
      </c>
      <c r="H18" s="174">
        <f>E18*(F18-8.033)</f>
        <v>10.101000000000013</v>
      </c>
      <c r="I18" s="166">
        <f>C18</f>
        <v>23</v>
      </c>
      <c r="J18" s="166" t="str">
        <f>D18</f>
        <v>PT Quốc tế Kinh Bắc</v>
      </c>
      <c r="K18" s="166">
        <f>H18</f>
        <v>10.101000000000013</v>
      </c>
    </row>
    <row r="19" spans="1:11">
      <c r="A19" s="171">
        <v>32</v>
      </c>
      <c r="B19" s="171">
        <v>50</v>
      </c>
      <c r="C19" s="172">
        <v>22</v>
      </c>
      <c r="D19" s="173" t="s">
        <v>409</v>
      </c>
      <c r="E19" s="172">
        <v>235</v>
      </c>
      <c r="F19" s="172">
        <v>8.09</v>
      </c>
      <c r="G19" s="172">
        <f>E19*F19</f>
        <v>1901.1499999999999</v>
      </c>
      <c r="H19" s="174">
        <f>E19*(F19-8.033)</f>
        <v>13.39500000000009</v>
      </c>
      <c r="I19" s="166">
        <f>C19</f>
        <v>22</v>
      </c>
      <c r="J19" s="166" t="str">
        <f>D19</f>
        <v>Nguyễn Đăng Đạo</v>
      </c>
      <c r="K19" s="166">
        <f>H19</f>
        <v>13.39500000000009</v>
      </c>
    </row>
    <row r="20" spans="1:11">
      <c r="A20" s="171">
        <v>31</v>
      </c>
      <c r="B20" s="171">
        <v>49</v>
      </c>
      <c r="C20" s="172">
        <v>21</v>
      </c>
      <c r="D20" s="173" t="s">
        <v>405</v>
      </c>
      <c r="E20" s="172">
        <v>251</v>
      </c>
      <c r="F20" s="172">
        <v>8.1</v>
      </c>
      <c r="G20" s="172">
        <f>E20*F20</f>
        <v>2033.1</v>
      </c>
      <c r="H20" s="174">
        <f>E20*(F20-8.033)</f>
        <v>16.817000000000043</v>
      </c>
      <c r="I20" s="166">
        <f>C20</f>
        <v>21</v>
      </c>
      <c r="J20" s="166" t="str">
        <f>D20</f>
        <v>Hoàng Quốc Việt</v>
      </c>
      <c r="K20" s="166">
        <f>H20</f>
        <v>16.817000000000043</v>
      </c>
    </row>
    <row r="21" spans="1:11">
      <c r="A21" s="171">
        <v>30</v>
      </c>
      <c r="B21" s="171">
        <v>48</v>
      </c>
      <c r="C21" s="172">
        <v>20</v>
      </c>
      <c r="D21" s="173" t="s">
        <v>489</v>
      </c>
      <c r="E21" s="172">
        <v>268</v>
      </c>
      <c r="F21" s="172">
        <v>8.15</v>
      </c>
      <c r="G21" s="172">
        <f>E21*F21</f>
        <v>2184.2000000000003</v>
      </c>
      <c r="H21" s="174">
        <f>E21*(F21-8.033)</f>
        <v>31.356000000000236</v>
      </c>
      <c r="I21" s="166">
        <f>C21</f>
        <v>20</v>
      </c>
      <c r="J21" s="166" t="str">
        <f>D21</f>
        <v>Quế Võ số 2</v>
      </c>
      <c r="K21" s="166">
        <f>H21</f>
        <v>31.356000000000236</v>
      </c>
    </row>
    <row r="22" spans="1:11">
      <c r="A22" s="171">
        <v>29</v>
      </c>
      <c r="B22" s="171">
        <v>47</v>
      </c>
      <c r="C22" s="172">
        <v>19</v>
      </c>
      <c r="D22" s="173" t="s">
        <v>484</v>
      </c>
      <c r="E22" s="172">
        <v>307</v>
      </c>
      <c r="F22" s="172">
        <v>8.16</v>
      </c>
      <c r="G22" s="172">
        <f>E22*F22</f>
        <v>2505.12</v>
      </c>
      <c r="H22" s="174">
        <f>E22*(F22-8.033)</f>
        <v>38.989000000000203</v>
      </c>
      <c r="I22" s="166">
        <f>C22</f>
        <v>19</v>
      </c>
      <c r="J22" s="166" t="str">
        <f>D22</f>
        <v>Tiên Du số 1</v>
      </c>
      <c r="K22" s="166">
        <f>H22</f>
        <v>38.989000000000203</v>
      </c>
    </row>
    <row r="23" spans="1:11">
      <c r="A23" s="171">
        <v>28</v>
      </c>
      <c r="B23" s="171">
        <v>42</v>
      </c>
      <c r="C23" s="172">
        <v>18</v>
      </c>
      <c r="D23" s="173" t="s">
        <v>404</v>
      </c>
      <c r="E23" s="172">
        <v>255</v>
      </c>
      <c r="F23" s="172">
        <v>8.25</v>
      </c>
      <c r="G23" s="172">
        <f>E23*F23</f>
        <v>2103.75</v>
      </c>
      <c r="H23" s="174">
        <f>E23*(F23-8.033)</f>
        <v>55.335000000000136</v>
      </c>
      <c r="I23" s="166">
        <f>C23</f>
        <v>18</v>
      </c>
      <c r="J23" s="166" t="str">
        <f>D23</f>
        <v>Lý Thái Tổ</v>
      </c>
      <c r="K23" s="166">
        <f>H23</f>
        <v>55.335000000000136</v>
      </c>
    </row>
    <row r="24" spans="1:11">
      <c r="A24" s="171">
        <v>27</v>
      </c>
      <c r="B24" s="171">
        <v>37</v>
      </c>
      <c r="C24" s="172">
        <v>17</v>
      </c>
      <c r="D24" s="173" t="s">
        <v>487</v>
      </c>
      <c r="E24" s="172">
        <v>168</v>
      </c>
      <c r="F24" s="172">
        <v>8.41</v>
      </c>
      <c r="G24" s="172">
        <f>E24*F24</f>
        <v>1412.88</v>
      </c>
      <c r="H24" s="174">
        <f>E24*(F24-8.033)</f>
        <v>63.336000000000112</v>
      </c>
      <c r="I24" s="166">
        <f>C24</f>
        <v>17</v>
      </c>
      <c r="J24" s="166" t="str">
        <f>D24</f>
        <v>Thuận Thành số 1</v>
      </c>
      <c r="K24" s="166">
        <f>H24</f>
        <v>63.336000000000112</v>
      </c>
    </row>
    <row r="25" spans="1:11">
      <c r="A25" s="171">
        <v>26</v>
      </c>
      <c r="B25" s="171">
        <v>36</v>
      </c>
      <c r="C25" s="172">
        <v>16</v>
      </c>
      <c r="D25" s="173" t="s">
        <v>410</v>
      </c>
      <c r="E25" s="172">
        <v>259</v>
      </c>
      <c r="F25" s="172">
        <v>8.2799999999999994</v>
      </c>
      <c r="G25" s="172">
        <f>E25*F25</f>
        <v>2144.52</v>
      </c>
      <c r="H25" s="174">
        <f>E25*(F25-8.033)</f>
        <v>63.972999999999971</v>
      </c>
      <c r="I25" s="166">
        <f>C25</f>
        <v>16</v>
      </c>
      <c r="J25" s="166" t="str">
        <f>D25</f>
        <v>Lý Thường Kiệt</v>
      </c>
      <c r="K25" s="166">
        <f>H25</f>
        <v>63.972999999999971</v>
      </c>
    </row>
    <row r="26" spans="1:11">
      <c r="A26" s="171">
        <v>25</v>
      </c>
      <c r="B26" s="171">
        <v>35</v>
      </c>
      <c r="C26" s="172">
        <v>15</v>
      </c>
      <c r="D26" s="173" t="s">
        <v>488</v>
      </c>
      <c r="E26" s="172">
        <v>133</v>
      </c>
      <c r="F26" s="172">
        <v>8.6199999999999992</v>
      </c>
      <c r="G26" s="172">
        <f>E26*F26</f>
        <v>1146.4599999999998</v>
      </c>
      <c r="H26" s="174">
        <f>E26*(F26-8.033)</f>
        <v>78.07099999999997</v>
      </c>
      <c r="I26" s="166">
        <f>C26</f>
        <v>15</v>
      </c>
      <c r="J26" s="166" t="str">
        <f>D26</f>
        <v>Quế Võ số 3</v>
      </c>
      <c r="K26" s="166">
        <f>H26</f>
        <v>78.07099999999997</v>
      </c>
    </row>
    <row r="27" spans="1:11">
      <c r="A27" s="171">
        <v>24</v>
      </c>
      <c r="B27" s="171">
        <v>33</v>
      </c>
      <c r="C27" s="172">
        <v>14</v>
      </c>
      <c r="D27" s="173" t="s">
        <v>401</v>
      </c>
      <c r="E27" s="172">
        <v>268</v>
      </c>
      <c r="F27" s="172">
        <v>8.33</v>
      </c>
      <c r="G27" s="172">
        <f>E27*F27</f>
        <v>2232.44</v>
      </c>
      <c r="H27" s="174">
        <f>E27*(F27-8.033)</f>
        <v>79.59600000000016</v>
      </c>
      <c r="I27" s="166">
        <f>C27</f>
        <v>14</v>
      </c>
      <c r="J27" s="166" t="str">
        <f>D27</f>
        <v>Ngô Gia Tự</v>
      </c>
      <c r="K27" s="166">
        <f>H27</f>
        <v>79.59600000000016</v>
      </c>
    </row>
    <row r="28" spans="1:11">
      <c r="A28" s="171">
        <v>23</v>
      </c>
      <c r="B28" s="171">
        <v>32</v>
      </c>
      <c r="C28" s="172">
        <v>13</v>
      </c>
      <c r="D28" s="173" t="s">
        <v>6</v>
      </c>
      <c r="E28" s="172">
        <v>356</v>
      </c>
      <c r="F28" s="172">
        <v>8.34</v>
      </c>
      <c r="G28" s="172">
        <f>E28*F28</f>
        <v>2969.04</v>
      </c>
      <c r="H28" s="174">
        <f>E28*(F28-8.033)</f>
        <v>109.29200000000014</v>
      </c>
      <c r="I28" s="166">
        <f>C28</f>
        <v>13</v>
      </c>
      <c r="J28" s="166" t="str">
        <f>D28</f>
        <v>Lý Nhân Tông</v>
      </c>
      <c r="K28" s="166">
        <f>H28</f>
        <v>109.29200000000014</v>
      </c>
    </row>
    <row r="29" spans="1:11">
      <c r="A29" s="171">
        <v>22</v>
      </c>
      <c r="B29" s="171">
        <v>31</v>
      </c>
      <c r="C29" s="172">
        <v>12</v>
      </c>
      <c r="D29" s="173" t="s">
        <v>408</v>
      </c>
      <c r="E29" s="172">
        <v>292</v>
      </c>
      <c r="F29" s="172">
        <v>8.41</v>
      </c>
      <c r="G29" s="172">
        <f>E29*F29</f>
        <v>2455.7200000000003</v>
      </c>
      <c r="H29" s="174">
        <f>E29*(F29-8.033)</f>
        <v>110.0840000000002</v>
      </c>
      <c r="I29" s="166">
        <f>C29</f>
        <v>12</v>
      </c>
      <c r="J29" s="166" t="str">
        <f>D29</f>
        <v>Nguyễn Văn Cừ</v>
      </c>
      <c r="K29" s="166">
        <f>H29</f>
        <v>110.0840000000002</v>
      </c>
    </row>
    <row r="30" spans="1:11">
      <c r="A30" s="171">
        <v>21</v>
      </c>
      <c r="B30" s="171">
        <v>30</v>
      </c>
      <c r="C30" s="172">
        <v>11</v>
      </c>
      <c r="D30" s="173" t="s">
        <v>483</v>
      </c>
      <c r="E30" s="172">
        <v>303</v>
      </c>
      <c r="F30" s="172">
        <v>8.4</v>
      </c>
      <c r="G30" s="172">
        <f>E30*F30</f>
        <v>2545.2000000000003</v>
      </c>
      <c r="H30" s="174">
        <f>E30*(F30-8.033)</f>
        <v>111.20100000000026</v>
      </c>
      <c r="I30" s="166">
        <f>C30</f>
        <v>11</v>
      </c>
      <c r="J30" s="166" t="str">
        <f>D30</f>
        <v>Thuận Thành số 2</v>
      </c>
      <c r="K30" s="166">
        <f>H30</f>
        <v>111.20100000000026</v>
      </c>
    </row>
    <row r="31" spans="1:11">
      <c r="A31" s="171">
        <v>20</v>
      </c>
      <c r="B31" s="171">
        <v>28</v>
      </c>
      <c r="C31" s="172">
        <v>10</v>
      </c>
      <c r="D31" s="173" t="s">
        <v>403</v>
      </c>
      <c r="E31" s="172">
        <v>197</v>
      </c>
      <c r="F31" s="172">
        <v>8.65</v>
      </c>
      <c r="G31" s="172">
        <f>E31*F31</f>
        <v>1704.0500000000002</v>
      </c>
      <c r="H31" s="174">
        <f>E31*(F31-8.033)</f>
        <v>121.54900000000018</v>
      </c>
      <c r="I31" s="166">
        <f>C31</f>
        <v>10</v>
      </c>
      <c r="J31" s="166" t="str">
        <f>D31</f>
        <v>Lê Văn Thịnh</v>
      </c>
      <c r="K31" s="166">
        <f>H31</f>
        <v>121.54900000000018</v>
      </c>
    </row>
    <row r="32" spans="1:11">
      <c r="A32" s="171">
        <v>19</v>
      </c>
      <c r="B32" s="171">
        <v>27</v>
      </c>
      <c r="C32" s="172">
        <v>9</v>
      </c>
      <c r="D32" s="173" t="s">
        <v>478</v>
      </c>
      <c r="E32" s="172">
        <v>182</v>
      </c>
      <c r="F32" s="172">
        <v>8.73</v>
      </c>
      <c r="G32" s="172">
        <f>E32*F32</f>
        <v>1588.8600000000001</v>
      </c>
      <c r="H32" s="174">
        <f>E32*(F32-8.033)</f>
        <v>126.85400000000017</v>
      </c>
      <c r="I32" s="166">
        <f>C32</f>
        <v>9</v>
      </c>
      <c r="J32" s="166" t="str">
        <f>D32</f>
        <v>Chuyên Bắc Ninh</v>
      </c>
      <c r="K32" s="166">
        <f>H32</f>
        <v>126.85400000000017</v>
      </c>
    </row>
    <row r="33" spans="1:11">
      <c r="A33" s="171">
        <v>18</v>
      </c>
      <c r="B33" s="171">
        <v>26</v>
      </c>
      <c r="C33" s="172">
        <v>8</v>
      </c>
      <c r="D33" s="173" t="s">
        <v>479</v>
      </c>
      <c r="E33" s="172">
        <v>307</v>
      </c>
      <c r="F33" s="172">
        <v>8.52</v>
      </c>
      <c r="G33" s="172">
        <f>E33*F33</f>
        <v>2615.64</v>
      </c>
      <c r="H33" s="174">
        <f>E33*(F33-8.033)</f>
        <v>149.50900000000004</v>
      </c>
      <c r="I33" s="166">
        <f>C33</f>
        <v>8</v>
      </c>
      <c r="J33" s="166" t="str">
        <f>D33</f>
        <v>Quế Võ số 1</v>
      </c>
      <c r="K33" s="166">
        <f>H33</f>
        <v>149.50900000000004</v>
      </c>
    </row>
    <row r="34" spans="1:11">
      <c r="A34" s="171">
        <v>17</v>
      </c>
      <c r="B34" s="171">
        <v>25</v>
      </c>
      <c r="C34" s="172">
        <v>7</v>
      </c>
      <c r="D34" s="173" t="s">
        <v>406</v>
      </c>
      <c r="E34" s="172">
        <v>207</v>
      </c>
      <c r="F34" s="172">
        <v>8.76</v>
      </c>
      <c r="G34" s="172">
        <f>E34*F34</f>
        <v>1813.32</v>
      </c>
      <c r="H34" s="174">
        <f>E34*(F34-8.033)</f>
        <v>150.48900000000006</v>
      </c>
      <c r="I34" s="166">
        <f>C34</f>
        <v>7</v>
      </c>
      <c r="J34" s="166" t="str">
        <f>D34</f>
        <v>Hàm Long</v>
      </c>
      <c r="K34" s="166">
        <f>H34</f>
        <v>150.48900000000006</v>
      </c>
    </row>
    <row r="35" spans="1:11">
      <c r="A35" s="171">
        <v>16</v>
      </c>
      <c r="B35" s="171">
        <v>24</v>
      </c>
      <c r="C35" s="172">
        <v>6</v>
      </c>
      <c r="D35" s="173" t="s">
        <v>481</v>
      </c>
      <c r="E35" s="172">
        <v>264</v>
      </c>
      <c r="F35" s="172">
        <v>8.6199999999999992</v>
      </c>
      <c r="G35" s="172">
        <f>E35*F35</f>
        <v>2275.6799999999998</v>
      </c>
      <c r="H35" s="174">
        <f>E35*(F35-8.033)</f>
        <v>154.96799999999993</v>
      </c>
      <c r="I35" s="166">
        <f>C35</f>
        <v>6</v>
      </c>
      <c r="J35" s="166" t="str">
        <f>D35</f>
        <v>Yên Phong số 1</v>
      </c>
      <c r="K35" s="166">
        <f>H35</f>
        <v>154.96799999999993</v>
      </c>
    </row>
    <row r="36" spans="1:11">
      <c r="A36" s="171">
        <v>15</v>
      </c>
      <c r="B36" s="171">
        <v>23</v>
      </c>
      <c r="C36" s="172">
        <v>5</v>
      </c>
      <c r="D36" s="173" t="s">
        <v>486</v>
      </c>
      <c r="E36" s="172">
        <v>234</v>
      </c>
      <c r="F36" s="172">
        <v>8.76</v>
      </c>
      <c r="G36" s="172">
        <f>E36*F36</f>
        <v>2049.84</v>
      </c>
      <c r="H36" s="174">
        <f>E36*(F36-8.033)</f>
        <v>170.11800000000008</v>
      </c>
      <c r="I36" s="166">
        <f>C36</f>
        <v>5</v>
      </c>
      <c r="J36" s="166" t="str">
        <f>D36</f>
        <v>Lương Tài số 2</v>
      </c>
      <c r="K36" s="166">
        <f>H36</f>
        <v>170.11800000000008</v>
      </c>
    </row>
    <row r="37" spans="1:11">
      <c r="A37" s="171">
        <v>6</v>
      </c>
      <c r="B37" s="171">
        <v>14</v>
      </c>
      <c r="C37" s="172">
        <v>4</v>
      </c>
      <c r="D37" s="173" t="s">
        <v>482</v>
      </c>
      <c r="E37" s="172">
        <v>374</v>
      </c>
      <c r="F37" s="172">
        <v>8.52</v>
      </c>
      <c r="G37" s="172">
        <f>E37*F37</f>
        <v>3186.48</v>
      </c>
      <c r="H37" s="174">
        <f>E37*(F37-8.033)</f>
        <v>182.13800000000003</v>
      </c>
      <c r="I37" s="166">
        <f>C37</f>
        <v>4</v>
      </c>
      <c r="J37" s="166" t="str">
        <f>D37</f>
        <v>Yên Phong số 2</v>
      </c>
      <c r="K37" s="166">
        <f>H37</f>
        <v>182.13800000000003</v>
      </c>
    </row>
    <row r="38" spans="1:11">
      <c r="A38" s="171">
        <v>5</v>
      </c>
      <c r="B38" s="171">
        <v>13</v>
      </c>
      <c r="C38" s="172">
        <v>3</v>
      </c>
      <c r="D38" s="173" t="s">
        <v>480</v>
      </c>
      <c r="E38" s="172">
        <v>273</v>
      </c>
      <c r="F38" s="172">
        <v>8.76</v>
      </c>
      <c r="G38" s="172">
        <f>E38*F38</f>
        <v>2391.48</v>
      </c>
      <c r="H38" s="174">
        <f>E38*(F38-8.033)</f>
        <v>198.47100000000009</v>
      </c>
      <c r="I38" s="166">
        <f>C38</f>
        <v>3</v>
      </c>
      <c r="J38" s="166" t="str">
        <f>D38</f>
        <v>Gia Bình số 1</v>
      </c>
      <c r="K38" s="166">
        <f>H38</f>
        <v>198.47100000000009</v>
      </c>
    </row>
    <row r="39" spans="1:11">
      <c r="A39" s="171">
        <v>4</v>
      </c>
      <c r="B39" s="171">
        <v>12</v>
      </c>
      <c r="C39" s="172">
        <v>2</v>
      </c>
      <c r="D39" s="173" t="s">
        <v>7</v>
      </c>
      <c r="E39" s="172">
        <v>457</v>
      </c>
      <c r="F39" s="172">
        <v>8.51</v>
      </c>
      <c r="G39" s="172">
        <f>E39*F39</f>
        <v>3889.0699999999997</v>
      </c>
      <c r="H39" s="174">
        <f>E39*(F39-8.033)</f>
        <v>217.98900000000015</v>
      </c>
      <c r="I39" s="166">
        <f>C39</f>
        <v>2</v>
      </c>
      <c r="J39" s="166" t="str">
        <f>D39</f>
        <v>Nguyễn Du</v>
      </c>
      <c r="K39" s="166">
        <f>H39</f>
        <v>217.98900000000015</v>
      </c>
    </row>
    <row r="40" spans="1:11">
      <c r="A40" s="171">
        <v>3</v>
      </c>
      <c r="B40" s="171">
        <v>11</v>
      </c>
      <c r="C40" s="172">
        <v>1</v>
      </c>
      <c r="D40" s="173" t="s">
        <v>407</v>
      </c>
      <c r="E40" s="172">
        <v>358</v>
      </c>
      <c r="F40" s="172">
        <v>8.6999999999999993</v>
      </c>
      <c r="G40" s="172">
        <f>E40*F40</f>
        <v>3114.6</v>
      </c>
      <c r="H40" s="174">
        <f>E40*(F40-8.033)</f>
        <v>238.78599999999994</v>
      </c>
      <c r="I40" s="166">
        <f>C40</f>
        <v>1</v>
      </c>
      <c r="J40" s="166" t="str">
        <f>D40</f>
        <v>Lương Tài</v>
      </c>
      <c r="K40" s="166">
        <f>H40</f>
        <v>238.78599999999994</v>
      </c>
    </row>
    <row r="41" spans="1:11" s="177" customFormat="1">
      <c r="A41" s="175"/>
      <c r="B41" s="175"/>
      <c r="C41" s="172"/>
      <c r="D41" s="176" t="s">
        <v>208</v>
      </c>
      <c r="E41" s="176">
        <f>SUM(E4:E40)</f>
        <v>8157</v>
      </c>
      <c r="F41" s="176">
        <v>8.24</v>
      </c>
      <c r="G41" s="172">
        <f>E41*F41</f>
        <v>67213.680000000008</v>
      </c>
      <c r="H41" s="174">
        <f>E41*(F41-8.033)</f>
        <v>1688.4990000000059</v>
      </c>
      <c r="I41" s="166">
        <f>C41</f>
        <v>0</v>
      </c>
      <c r="J41" s="166" t="str">
        <f>D41</f>
        <v>Cộng</v>
      </c>
      <c r="K41" s="166">
        <f>H41</f>
        <v>1688.4990000000059</v>
      </c>
    </row>
    <row r="42" spans="1:11" s="177" customFormat="1">
      <c r="C42" s="172"/>
      <c r="D42" s="178" t="s">
        <v>209</v>
      </c>
      <c r="E42" s="176"/>
      <c r="F42" s="176">
        <v>8.0329999999999995</v>
      </c>
      <c r="G42" s="172"/>
      <c r="H42" s="174"/>
      <c r="I42" s="166">
        <f>C42</f>
        <v>0</v>
      </c>
      <c r="J42" s="166" t="str">
        <f>D42</f>
        <v>Toàn quốc</v>
      </c>
      <c r="K42" s="166">
        <f>H42</f>
        <v>0</v>
      </c>
    </row>
    <row r="43" spans="1:11">
      <c r="A43" s="165"/>
      <c r="I43" s="166">
        <f>C43</f>
        <v>0</v>
      </c>
      <c r="J43" s="166">
        <f>D43</f>
        <v>0</v>
      </c>
      <c r="K43" s="166">
        <f>H43</f>
        <v>0</v>
      </c>
    </row>
    <row r="44" spans="1:11">
      <c r="I44" s="166">
        <f>C44</f>
        <v>0</v>
      </c>
      <c r="J44" s="166">
        <f>D44</f>
        <v>0</v>
      </c>
      <c r="K44" s="166">
        <f>H44</f>
        <v>0</v>
      </c>
    </row>
    <row r="45" spans="1:11">
      <c r="I45" s="166">
        <f>C45</f>
        <v>0</v>
      </c>
      <c r="J45" s="166">
        <f>D45</f>
        <v>0</v>
      </c>
      <c r="K45" s="166">
        <f>H45</f>
        <v>0</v>
      </c>
    </row>
    <row r="46" spans="1:11">
      <c r="I46" s="166">
        <f>C46</f>
        <v>0</v>
      </c>
      <c r="J46" s="166">
        <f>D46</f>
        <v>0</v>
      </c>
      <c r="K46" s="166">
        <f>H46</f>
        <v>0</v>
      </c>
    </row>
    <row r="47" spans="1:11">
      <c r="I47" s="166">
        <f>C47</f>
        <v>0</v>
      </c>
      <c r="J47" s="166">
        <f>D47</f>
        <v>0</v>
      </c>
      <c r="K47" s="166">
        <f>H47</f>
        <v>0</v>
      </c>
    </row>
    <row r="48" spans="1:11">
      <c r="I48" s="166">
        <f>C48</f>
        <v>0</v>
      </c>
      <c r="J48" s="166">
        <f>D48</f>
        <v>0</v>
      </c>
      <c r="K48" s="166">
        <f>H48</f>
        <v>0</v>
      </c>
    </row>
    <row r="49" spans="9:11">
      <c r="I49" s="166">
        <f>C49</f>
        <v>0</v>
      </c>
      <c r="J49" s="166">
        <f>D49</f>
        <v>0</v>
      </c>
      <c r="K49" s="166">
        <f>H49</f>
        <v>0</v>
      </c>
    </row>
    <row r="50" spans="9:11">
      <c r="I50" s="166">
        <f>C50</f>
        <v>0</v>
      </c>
      <c r="J50" s="166">
        <f>D50</f>
        <v>0</v>
      </c>
      <c r="K50" s="166">
        <f>H50</f>
        <v>0</v>
      </c>
    </row>
    <row r="51" spans="9:11">
      <c r="I51" s="166">
        <f>C51</f>
        <v>0</v>
      </c>
      <c r="J51" s="166">
        <f>D51</f>
        <v>0</v>
      </c>
      <c r="K51" s="166">
        <f>H51</f>
        <v>0</v>
      </c>
    </row>
    <row r="52" spans="9:11">
      <c r="I52" s="166">
        <f>C52</f>
        <v>0</v>
      </c>
      <c r="J52" s="166">
        <f>D52</f>
        <v>0</v>
      </c>
      <c r="K52" s="166">
        <f>H52</f>
        <v>0</v>
      </c>
    </row>
  </sheetData>
  <autoFilter ref="A3:K3" xr:uid="{86659A69-8D8D-4BBC-9DE1-C0424348D891}">
    <sortState xmlns:xlrd2="http://schemas.microsoft.com/office/spreadsheetml/2017/richdata2" ref="A4:K52">
      <sortCondition ref="H3"/>
    </sortState>
  </autoFilter>
  <mergeCells count="2">
    <mergeCell ref="C1:H1"/>
    <mergeCell ref="C2:H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E97D-F4FC-4911-AC30-D42C8050CE03}">
  <dimension ref="A1:AP36"/>
  <sheetViews>
    <sheetView view="pageLayout" topLeftCell="A9" zoomScale="85" zoomScaleNormal="100" zoomScalePageLayoutView="85" workbookViewId="0">
      <selection activeCell="H18" sqref="H18:I18"/>
    </sheetView>
  </sheetViews>
  <sheetFormatPr defaultRowHeight="15.75"/>
  <cols>
    <col min="1" max="1" width="19" style="30" customWidth="1"/>
    <col min="2" max="2" width="8" style="217" customWidth="1"/>
    <col min="3" max="3" width="8" style="164" customWidth="1"/>
    <col min="4" max="7" width="8" style="30" customWidth="1"/>
    <col min="8" max="8" width="19.42578125" style="30" customWidth="1"/>
    <col min="9" max="14" width="7.7109375" style="30" customWidth="1"/>
    <col min="15" max="15" width="15.140625" style="30" customWidth="1"/>
    <col min="16" max="21" width="7.5703125" style="164" customWidth="1"/>
    <col min="22" max="22" width="23.42578125" style="164" customWidth="1"/>
    <col min="23" max="28" width="8" style="164" customWidth="1"/>
    <col min="29" max="29" width="18.5703125" style="30" customWidth="1"/>
    <col min="30" max="30" width="7.5703125" style="30" customWidth="1"/>
    <col min="31" max="31" width="7.5703125" style="164" customWidth="1"/>
    <col min="32" max="32" width="7.5703125" style="217" customWidth="1"/>
    <col min="33" max="33" width="7.5703125" style="164" customWidth="1"/>
    <col min="34" max="35" width="7.5703125" style="30" customWidth="1"/>
    <col min="36" max="36" width="26.140625" style="30" customWidth="1"/>
    <col min="37" max="42" width="7" style="30" customWidth="1"/>
    <col min="43" max="16384" width="9.140625" style="30"/>
  </cols>
  <sheetData>
    <row r="1" spans="1:42">
      <c r="A1" s="265" t="s">
        <v>136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 t="s">
        <v>136</v>
      </c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 t="s">
        <v>136</v>
      </c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</row>
    <row r="2" spans="1:42">
      <c r="A2" s="264" t="s">
        <v>448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 t="s">
        <v>449</v>
      </c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 t="s">
        <v>450</v>
      </c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</row>
    <row r="3" spans="1:42">
      <c r="A3" s="31"/>
      <c r="B3" s="263" t="s">
        <v>137</v>
      </c>
      <c r="C3" s="263"/>
      <c r="D3" s="262" t="s">
        <v>138</v>
      </c>
      <c r="E3" s="262"/>
      <c r="F3" s="262" t="s">
        <v>139</v>
      </c>
      <c r="G3" s="262"/>
      <c r="H3" s="31"/>
      <c r="I3" s="263" t="s">
        <v>137</v>
      </c>
      <c r="J3" s="263"/>
      <c r="K3" s="262" t="s">
        <v>138</v>
      </c>
      <c r="L3" s="262"/>
      <c r="M3" s="262" t="s">
        <v>139</v>
      </c>
      <c r="N3" s="262"/>
      <c r="O3" s="31"/>
      <c r="P3" s="263" t="s">
        <v>137</v>
      </c>
      <c r="Q3" s="263"/>
      <c r="R3" s="262" t="s">
        <v>138</v>
      </c>
      <c r="S3" s="262"/>
      <c r="T3" s="262" t="s">
        <v>139</v>
      </c>
      <c r="U3" s="262"/>
      <c r="V3" s="31"/>
      <c r="W3" s="263" t="s">
        <v>137</v>
      </c>
      <c r="X3" s="263"/>
      <c r="Y3" s="262" t="s">
        <v>138</v>
      </c>
      <c r="Z3" s="262"/>
      <c r="AA3" s="262" t="s">
        <v>139</v>
      </c>
      <c r="AB3" s="262"/>
      <c r="AC3" s="31"/>
      <c r="AD3" s="263" t="s">
        <v>137</v>
      </c>
      <c r="AE3" s="263"/>
      <c r="AF3" s="262" t="s">
        <v>138</v>
      </c>
      <c r="AG3" s="262"/>
      <c r="AH3" s="262" t="s">
        <v>139</v>
      </c>
      <c r="AI3" s="262"/>
      <c r="AJ3" s="31"/>
      <c r="AK3" s="263" t="s">
        <v>137</v>
      </c>
      <c r="AL3" s="263"/>
      <c r="AM3" s="262" t="s">
        <v>138</v>
      </c>
      <c r="AN3" s="262"/>
      <c r="AO3" s="262" t="s">
        <v>139</v>
      </c>
      <c r="AP3" s="262"/>
    </row>
    <row r="4" spans="1:42">
      <c r="A4" s="32" t="s">
        <v>15</v>
      </c>
      <c r="B4" s="33" t="s">
        <v>2</v>
      </c>
      <c r="C4" s="32" t="s">
        <v>3</v>
      </c>
      <c r="D4" s="33" t="s">
        <v>2</v>
      </c>
      <c r="E4" s="32" t="s">
        <v>3</v>
      </c>
      <c r="F4" s="33" t="s">
        <v>140</v>
      </c>
      <c r="G4" s="144" t="s">
        <v>3</v>
      </c>
      <c r="H4" s="32" t="s">
        <v>15</v>
      </c>
      <c r="I4" s="33" t="s">
        <v>2</v>
      </c>
      <c r="J4" s="32" t="s">
        <v>3</v>
      </c>
      <c r="K4" s="33" t="s">
        <v>2</v>
      </c>
      <c r="L4" s="32" t="s">
        <v>3</v>
      </c>
      <c r="M4" s="33" t="s">
        <v>140</v>
      </c>
      <c r="N4" s="144" t="s">
        <v>3</v>
      </c>
      <c r="O4" s="32" t="s">
        <v>15</v>
      </c>
      <c r="P4" s="148" t="s">
        <v>2</v>
      </c>
      <c r="Q4" s="145" t="s">
        <v>3</v>
      </c>
      <c r="R4" s="148" t="s">
        <v>2</v>
      </c>
      <c r="S4" s="145" t="s">
        <v>3</v>
      </c>
      <c r="T4" s="148" t="s">
        <v>140</v>
      </c>
      <c r="U4" s="149" t="s">
        <v>3</v>
      </c>
      <c r="V4" s="32" t="s">
        <v>15</v>
      </c>
      <c r="W4" s="148" t="s">
        <v>2</v>
      </c>
      <c r="X4" s="145" t="s">
        <v>3</v>
      </c>
      <c r="Y4" s="148" t="s">
        <v>2</v>
      </c>
      <c r="Z4" s="145" t="s">
        <v>3</v>
      </c>
      <c r="AA4" s="148" t="s">
        <v>140</v>
      </c>
      <c r="AB4" s="149" t="s">
        <v>3</v>
      </c>
      <c r="AC4" s="32" t="s">
        <v>15</v>
      </c>
      <c r="AD4" s="148" t="s">
        <v>2</v>
      </c>
      <c r="AE4" s="145" t="s">
        <v>3</v>
      </c>
      <c r="AF4" s="148" t="s">
        <v>2</v>
      </c>
      <c r="AG4" s="145" t="s">
        <v>3</v>
      </c>
      <c r="AH4" s="148" t="s">
        <v>140</v>
      </c>
      <c r="AI4" s="149" t="s">
        <v>3</v>
      </c>
      <c r="AJ4" s="32" t="s">
        <v>15</v>
      </c>
      <c r="AK4" s="148" t="s">
        <v>2</v>
      </c>
      <c r="AL4" s="145" t="s">
        <v>3</v>
      </c>
      <c r="AM4" s="148" t="s">
        <v>2</v>
      </c>
      <c r="AN4" s="145" t="s">
        <v>3</v>
      </c>
      <c r="AO4" s="148" t="s">
        <v>140</v>
      </c>
      <c r="AP4" s="149" t="s">
        <v>3</v>
      </c>
    </row>
    <row r="5" spans="1:42" ht="14.25" customHeight="1">
      <c r="A5" s="34" t="s">
        <v>144</v>
      </c>
      <c r="B5" s="98">
        <v>6.9370000000000003</v>
      </c>
      <c r="C5" s="150">
        <v>62</v>
      </c>
      <c r="D5" s="98">
        <v>6.7320000000000002</v>
      </c>
      <c r="E5" s="150">
        <v>8</v>
      </c>
      <c r="F5" s="154">
        <v>0.20500000000000007</v>
      </c>
      <c r="G5" s="35">
        <v>63</v>
      </c>
      <c r="H5" s="34" t="s">
        <v>18</v>
      </c>
      <c r="I5" s="98">
        <v>8.2390000000000008</v>
      </c>
      <c r="J5" s="150">
        <v>4</v>
      </c>
      <c r="K5" s="98">
        <v>6.851</v>
      </c>
      <c r="L5" s="150">
        <v>6</v>
      </c>
      <c r="M5" s="154">
        <v>1.3880000000000008</v>
      </c>
      <c r="N5" s="35">
        <v>31</v>
      </c>
      <c r="O5" s="212" t="s">
        <v>148</v>
      </c>
      <c r="P5" s="151">
        <v>7.1470000000000002</v>
      </c>
      <c r="Q5" s="150">
        <v>63</v>
      </c>
      <c r="R5" s="98">
        <v>6.8470000000000004</v>
      </c>
      <c r="S5" s="150">
        <v>16</v>
      </c>
      <c r="T5" s="211">
        <v>0.29999999999999982</v>
      </c>
      <c r="U5" s="35">
        <v>63</v>
      </c>
      <c r="V5" s="212" t="s">
        <v>149</v>
      </c>
      <c r="W5" s="151">
        <v>7.77</v>
      </c>
      <c r="X5" s="150">
        <v>36</v>
      </c>
      <c r="Y5" s="98">
        <v>6.5449999999999999</v>
      </c>
      <c r="Z5" s="150">
        <v>40</v>
      </c>
      <c r="AA5" s="211">
        <v>1.2249999999999996</v>
      </c>
      <c r="AB5" s="35">
        <v>31</v>
      </c>
      <c r="AC5" s="34" t="s">
        <v>141</v>
      </c>
      <c r="AD5" s="98">
        <v>8.1069999999999993</v>
      </c>
      <c r="AE5" s="150">
        <v>42</v>
      </c>
      <c r="AF5" s="98">
        <v>8.7210000000000001</v>
      </c>
      <c r="AG5" s="150">
        <v>2</v>
      </c>
      <c r="AH5" s="211">
        <v>-0.61400000000000077</v>
      </c>
      <c r="AI5" s="35">
        <v>63</v>
      </c>
      <c r="AJ5" s="34" t="s">
        <v>142</v>
      </c>
      <c r="AK5" s="98">
        <v>8.3450000000000006</v>
      </c>
      <c r="AL5" s="150">
        <v>24</v>
      </c>
      <c r="AM5" s="98">
        <v>8.1210000000000004</v>
      </c>
      <c r="AN5" s="150">
        <v>24</v>
      </c>
      <c r="AO5" s="211">
        <v>0.2240000000000002</v>
      </c>
      <c r="AP5" s="35">
        <v>31</v>
      </c>
    </row>
    <row r="6" spans="1:42" ht="14.25" customHeight="1">
      <c r="A6" s="34" t="s">
        <v>17</v>
      </c>
      <c r="B6" s="98">
        <v>7.4690000000000003</v>
      </c>
      <c r="C6" s="150">
        <v>41</v>
      </c>
      <c r="D6" s="98">
        <v>7.1719999999999997</v>
      </c>
      <c r="E6" s="150">
        <v>1</v>
      </c>
      <c r="F6" s="154">
        <v>0.2970000000000006</v>
      </c>
      <c r="G6" s="35">
        <v>62</v>
      </c>
      <c r="H6" s="34" t="s">
        <v>156</v>
      </c>
      <c r="I6" s="98">
        <v>7.1660000000000004</v>
      </c>
      <c r="J6" s="150">
        <v>57</v>
      </c>
      <c r="K6" s="98">
        <v>5.758</v>
      </c>
      <c r="L6" s="150">
        <v>60</v>
      </c>
      <c r="M6" s="154">
        <v>1.4080000000000004</v>
      </c>
      <c r="N6" s="35">
        <v>30</v>
      </c>
      <c r="O6" s="212" t="s">
        <v>144</v>
      </c>
      <c r="P6" s="151">
        <v>7.1639999999999997</v>
      </c>
      <c r="Q6" s="150">
        <v>62</v>
      </c>
      <c r="R6" s="98">
        <v>6.7969999999999997</v>
      </c>
      <c r="S6" s="150">
        <v>20</v>
      </c>
      <c r="T6" s="211">
        <v>0.36699999999999999</v>
      </c>
      <c r="U6" s="35">
        <v>62</v>
      </c>
      <c r="V6" s="212" t="s">
        <v>145</v>
      </c>
      <c r="W6" s="151">
        <v>7.8559999999999999</v>
      </c>
      <c r="X6" s="150">
        <v>30</v>
      </c>
      <c r="Y6" s="98">
        <v>6.6070000000000002</v>
      </c>
      <c r="Z6" s="150">
        <v>32</v>
      </c>
      <c r="AA6" s="211">
        <v>1.2489999999999997</v>
      </c>
      <c r="AB6" s="35">
        <v>30</v>
      </c>
      <c r="AC6" s="34" t="s">
        <v>148</v>
      </c>
      <c r="AD6" s="98">
        <v>7.5540000000000003</v>
      </c>
      <c r="AE6" s="150">
        <v>63</v>
      </c>
      <c r="AF6" s="98">
        <v>8.0960000000000001</v>
      </c>
      <c r="AG6" s="150">
        <v>25</v>
      </c>
      <c r="AH6" s="211">
        <v>-0.54199999999999982</v>
      </c>
      <c r="AI6" s="35">
        <v>62</v>
      </c>
      <c r="AJ6" s="34" t="s">
        <v>216</v>
      </c>
      <c r="AK6" s="98">
        <v>7.8490000000000002</v>
      </c>
      <c r="AL6" s="150">
        <v>56</v>
      </c>
      <c r="AM6" s="98">
        <v>7.6180000000000003</v>
      </c>
      <c r="AN6" s="150">
        <v>57</v>
      </c>
      <c r="AO6" s="211">
        <v>0.23099999999999987</v>
      </c>
      <c r="AP6" s="35">
        <v>30</v>
      </c>
    </row>
    <row r="7" spans="1:42" ht="14.25" customHeight="1">
      <c r="A7" s="34" t="s">
        <v>148</v>
      </c>
      <c r="B7" s="98">
        <v>6.8979999999999997</v>
      </c>
      <c r="C7" s="150">
        <v>63</v>
      </c>
      <c r="D7" s="98">
        <v>6.5609999999999999</v>
      </c>
      <c r="E7" s="150">
        <v>14</v>
      </c>
      <c r="F7" s="154">
        <v>0.33699999999999974</v>
      </c>
      <c r="G7" s="35">
        <v>61</v>
      </c>
      <c r="H7" s="34" t="s">
        <v>158</v>
      </c>
      <c r="I7" s="98">
        <v>7.5640000000000001</v>
      </c>
      <c r="J7" s="150">
        <v>34</v>
      </c>
      <c r="K7" s="98">
        <v>6.0979999999999999</v>
      </c>
      <c r="L7" s="150">
        <v>45</v>
      </c>
      <c r="M7" s="154">
        <v>1.4660000000000002</v>
      </c>
      <c r="N7" s="35">
        <v>29</v>
      </c>
      <c r="O7" s="212" t="s">
        <v>163</v>
      </c>
      <c r="P7" s="151">
        <v>7.3860000000000001</v>
      </c>
      <c r="Q7" s="150">
        <v>57</v>
      </c>
      <c r="R7" s="98">
        <v>6.9820000000000002</v>
      </c>
      <c r="S7" s="150">
        <v>10</v>
      </c>
      <c r="T7" s="211">
        <v>0.40399999999999991</v>
      </c>
      <c r="U7" s="35">
        <v>61</v>
      </c>
      <c r="V7" s="212" t="s">
        <v>164</v>
      </c>
      <c r="W7" s="151">
        <v>8.0670000000000002</v>
      </c>
      <c r="X7" s="150">
        <v>17</v>
      </c>
      <c r="Y7" s="98">
        <v>6.8129999999999997</v>
      </c>
      <c r="Z7" s="150">
        <v>18</v>
      </c>
      <c r="AA7" s="211">
        <v>1.2540000000000004</v>
      </c>
      <c r="AB7" s="35">
        <v>29</v>
      </c>
      <c r="AC7" s="34" t="s">
        <v>17</v>
      </c>
      <c r="AD7" s="98">
        <v>8.2530000000000001</v>
      </c>
      <c r="AE7" s="150">
        <v>30</v>
      </c>
      <c r="AF7" s="98">
        <v>8.7799999999999994</v>
      </c>
      <c r="AG7" s="150">
        <v>1</v>
      </c>
      <c r="AH7" s="211">
        <v>-0.52699999999999925</v>
      </c>
      <c r="AI7" s="35">
        <v>61</v>
      </c>
      <c r="AJ7" s="34" t="s">
        <v>165</v>
      </c>
      <c r="AK7" s="98">
        <v>8.2059999999999995</v>
      </c>
      <c r="AL7" s="150">
        <v>35</v>
      </c>
      <c r="AM7" s="98">
        <v>7.968</v>
      </c>
      <c r="AN7" s="150">
        <v>36</v>
      </c>
      <c r="AO7" s="211">
        <v>0.23799999999999955</v>
      </c>
      <c r="AP7" s="35">
        <v>29</v>
      </c>
    </row>
    <row r="8" spans="1:42" ht="14.25" customHeight="1">
      <c r="A8" s="34" t="s">
        <v>167</v>
      </c>
      <c r="B8" s="98">
        <v>7.3579999999999997</v>
      </c>
      <c r="C8" s="150">
        <v>48</v>
      </c>
      <c r="D8" s="98">
        <v>6.8869999999999996</v>
      </c>
      <c r="E8" s="150">
        <v>5</v>
      </c>
      <c r="F8" s="154">
        <v>0.47100000000000009</v>
      </c>
      <c r="G8" s="35">
        <v>60</v>
      </c>
      <c r="H8" s="34" t="s">
        <v>145</v>
      </c>
      <c r="I8" s="98">
        <v>7.673</v>
      </c>
      <c r="J8" s="150">
        <v>30</v>
      </c>
      <c r="K8" s="98">
        <v>6.2030000000000003</v>
      </c>
      <c r="L8" s="150">
        <v>38</v>
      </c>
      <c r="M8" s="154">
        <v>1.4699999999999998</v>
      </c>
      <c r="N8" s="35">
        <v>28</v>
      </c>
      <c r="O8" s="212" t="s">
        <v>17</v>
      </c>
      <c r="P8" s="151">
        <v>7.7080000000000002</v>
      </c>
      <c r="Q8" s="150">
        <v>42</v>
      </c>
      <c r="R8" s="98">
        <v>7.2460000000000004</v>
      </c>
      <c r="S8" s="150">
        <v>3</v>
      </c>
      <c r="T8" s="211">
        <v>0.46199999999999974</v>
      </c>
      <c r="U8" s="35">
        <v>60</v>
      </c>
      <c r="V8" s="212" t="s">
        <v>147</v>
      </c>
      <c r="W8" s="151">
        <v>8.0850000000000009</v>
      </c>
      <c r="X8" s="150">
        <v>15</v>
      </c>
      <c r="Y8" s="98">
        <v>6.8230000000000004</v>
      </c>
      <c r="Z8" s="150">
        <v>17</v>
      </c>
      <c r="AA8" s="211">
        <v>1.2620000000000005</v>
      </c>
      <c r="AB8" s="35">
        <v>28</v>
      </c>
      <c r="AC8" s="34" t="s">
        <v>167</v>
      </c>
      <c r="AD8" s="98">
        <v>8.0739999999999998</v>
      </c>
      <c r="AE8" s="150">
        <v>45</v>
      </c>
      <c r="AF8" s="98">
        <v>8.4719999999999995</v>
      </c>
      <c r="AG8" s="150">
        <v>7</v>
      </c>
      <c r="AH8" s="211">
        <v>-0.39799999999999969</v>
      </c>
      <c r="AI8" s="35">
        <v>60</v>
      </c>
      <c r="AJ8" s="34" t="s">
        <v>170</v>
      </c>
      <c r="AK8" s="98">
        <v>8.3840000000000003</v>
      </c>
      <c r="AL8" s="150">
        <v>21</v>
      </c>
      <c r="AM8" s="98">
        <v>8.1319999999999997</v>
      </c>
      <c r="AN8" s="150">
        <v>23</v>
      </c>
      <c r="AO8" s="211">
        <v>0.25200000000000067</v>
      </c>
      <c r="AP8" s="35">
        <v>28</v>
      </c>
    </row>
    <row r="9" spans="1:42" ht="14.25" customHeight="1">
      <c r="A9" s="34" t="s">
        <v>152</v>
      </c>
      <c r="B9" s="98">
        <v>7.4969999999999999</v>
      </c>
      <c r="C9" s="150">
        <v>38</v>
      </c>
      <c r="D9" s="98">
        <v>7.02</v>
      </c>
      <c r="E9" s="150">
        <v>3</v>
      </c>
      <c r="F9" s="154">
        <v>0.47700000000000031</v>
      </c>
      <c r="G9" s="35">
        <v>59</v>
      </c>
      <c r="H9" s="34" t="s">
        <v>176</v>
      </c>
      <c r="I9" s="98">
        <v>7.7569999999999997</v>
      </c>
      <c r="J9" s="150">
        <v>24</v>
      </c>
      <c r="K9" s="98">
        <v>6.2809999999999997</v>
      </c>
      <c r="L9" s="150">
        <v>33</v>
      </c>
      <c r="M9" s="154">
        <v>1.476</v>
      </c>
      <c r="N9" s="35">
        <v>27</v>
      </c>
      <c r="O9" s="212" t="s">
        <v>152</v>
      </c>
      <c r="P9" s="151">
        <v>7.8150000000000004</v>
      </c>
      <c r="Q9" s="150">
        <v>34</v>
      </c>
      <c r="R9" s="98">
        <v>7.2750000000000004</v>
      </c>
      <c r="S9" s="150">
        <v>2</v>
      </c>
      <c r="T9" s="211">
        <v>0.54</v>
      </c>
      <c r="U9" s="35">
        <v>59</v>
      </c>
      <c r="V9" s="212" t="s">
        <v>18</v>
      </c>
      <c r="W9" s="151">
        <v>8.3469999999999995</v>
      </c>
      <c r="X9" s="150">
        <v>6</v>
      </c>
      <c r="Y9" s="98">
        <v>7.0839999999999996</v>
      </c>
      <c r="Z9" s="150">
        <v>6</v>
      </c>
      <c r="AA9" s="211">
        <v>1.2629999999999999</v>
      </c>
      <c r="AB9" s="35">
        <v>27</v>
      </c>
      <c r="AC9" s="34" t="s">
        <v>152</v>
      </c>
      <c r="AD9" s="98">
        <v>8.2829999999999995</v>
      </c>
      <c r="AE9" s="150">
        <v>28</v>
      </c>
      <c r="AF9" s="98">
        <v>8.6720000000000006</v>
      </c>
      <c r="AG9" s="150">
        <v>3</v>
      </c>
      <c r="AH9" s="211">
        <v>-0.38900000000000112</v>
      </c>
      <c r="AI9" s="35">
        <v>59</v>
      </c>
      <c r="AJ9" s="34" t="s">
        <v>177</v>
      </c>
      <c r="AK9" s="98">
        <v>7.9219999999999997</v>
      </c>
      <c r="AL9" s="150">
        <v>53</v>
      </c>
      <c r="AM9" s="98">
        <v>7.6639999999999997</v>
      </c>
      <c r="AN9" s="150">
        <v>55</v>
      </c>
      <c r="AO9" s="211">
        <v>0.25800000000000001</v>
      </c>
      <c r="AP9" s="35">
        <v>27</v>
      </c>
    </row>
    <row r="10" spans="1:42" ht="14.25" customHeight="1">
      <c r="A10" s="34" t="s">
        <v>163</v>
      </c>
      <c r="B10" s="98">
        <v>7.0739999999999998</v>
      </c>
      <c r="C10" s="150">
        <v>59</v>
      </c>
      <c r="D10" s="98">
        <v>6.5359999999999996</v>
      </c>
      <c r="E10" s="150">
        <v>16</v>
      </c>
      <c r="F10" s="154">
        <v>0.53800000000000026</v>
      </c>
      <c r="G10" s="35">
        <v>58</v>
      </c>
      <c r="H10" s="34" t="s">
        <v>164</v>
      </c>
      <c r="I10" s="98">
        <v>7.9009999999999998</v>
      </c>
      <c r="J10" s="150">
        <v>18</v>
      </c>
      <c r="K10" s="98">
        <v>6.38</v>
      </c>
      <c r="L10" s="150">
        <v>24</v>
      </c>
      <c r="M10" s="154">
        <v>1.5209999999999999</v>
      </c>
      <c r="N10" s="35">
        <v>26</v>
      </c>
      <c r="O10" s="212" t="s">
        <v>167</v>
      </c>
      <c r="P10" s="151">
        <v>7.6719999999999997</v>
      </c>
      <c r="Q10" s="150">
        <v>44</v>
      </c>
      <c r="R10" s="98">
        <v>7.1029999999999998</v>
      </c>
      <c r="S10" s="150">
        <v>5</v>
      </c>
      <c r="T10" s="211">
        <v>0.56899999999999995</v>
      </c>
      <c r="U10" s="35">
        <v>58</v>
      </c>
      <c r="V10" s="212" t="s">
        <v>158</v>
      </c>
      <c r="W10" s="151">
        <v>7.7480000000000002</v>
      </c>
      <c r="X10" s="150">
        <v>38</v>
      </c>
      <c r="Y10" s="98">
        <v>6.4829999999999997</v>
      </c>
      <c r="Z10" s="150">
        <v>48</v>
      </c>
      <c r="AA10" s="211">
        <v>1.2650000000000006</v>
      </c>
      <c r="AB10" s="35">
        <v>26</v>
      </c>
      <c r="AC10" s="34" t="s">
        <v>163</v>
      </c>
      <c r="AD10" s="98">
        <v>8.0310000000000006</v>
      </c>
      <c r="AE10" s="150">
        <v>48</v>
      </c>
      <c r="AF10" s="98">
        <v>8.34</v>
      </c>
      <c r="AG10" s="150">
        <v>11</v>
      </c>
      <c r="AH10" s="211">
        <v>-0.30899999999999928</v>
      </c>
      <c r="AI10" s="35">
        <v>58</v>
      </c>
      <c r="AJ10" s="34" t="s">
        <v>153</v>
      </c>
      <c r="AK10" s="98">
        <v>8.1289999999999996</v>
      </c>
      <c r="AL10" s="150">
        <v>40</v>
      </c>
      <c r="AM10" s="98">
        <v>7.8</v>
      </c>
      <c r="AN10" s="150">
        <v>47</v>
      </c>
      <c r="AO10" s="211">
        <v>0.32899999999999974</v>
      </c>
      <c r="AP10" s="35">
        <v>26</v>
      </c>
    </row>
    <row r="11" spans="1:42" ht="14.25" customHeight="1">
      <c r="A11" s="34" t="s">
        <v>183</v>
      </c>
      <c r="B11" s="98">
        <v>7.2169999999999996</v>
      </c>
      <c r="C11" s="150">
        <v>55</v>
      </c>
      <c r="D11" s="98">
        <v>6.6550000000000002</v>
      </c>
      <c r="E11" s="150">
        <v>11</v>
      </c>
      <c r="F11" s="154">
        <v>0.56199999999999939</v>
      </c>
      <c r="G11" s="35">
        <v>57</v>
      </c>
      <c r="H11" s="34" t="s">
        <v>168</v>
      </c>
      <c r="I11" s="98">
        <v>7.9009999999999998</v>
      </c>
      <c r="J11" s="150">
        <v>19</v>
      </c>
      <c r="K11" s="98">
        <v>6.3579999999999997</v>
      </c>
      <c r="L11" s="150">
        <v>27</v>
      </c>
      <c r="M11" s="154">
        <v>1.5430000000000001</v>
      </c>
      <c r="N11" s="35">
        <v>25</v>
      </c>
      <c r="O11" s="212" t="s">
        <v>141</v>
      </c>
      <c r="P11" s="151">
        <v>7.8029999999999999</v>
      </c>
      <c r="Q11" s="150">
        <v>35</v>
      </c>
      <c r="R11" s="98">
        <v>7.2089999999999996</v>
      </c>
      <c r="S11" s="150">
        <v>4</v>
      </c>
      <c r="T11" s="211">
        <v>0.59400000000000031</v>
      </c>
      <c r="U11" s="35">
        <v>57</v>
      </c>
      <c r="V11" s="212" t="s">
        <v>143</v>
      </c>
      <c r="W11" s="151">
        <v>7.84</v>
      </c>
      <c r="X11" s="150">
        <v>31</v>
      </c>
      <c r="Y11" s="98">
        <v>6.5339999999999998</v>
      </c>
      <c r="Z11" s="150">
        <v>43</v>
      </c>
      <c r="AA11" s="211">
        <v>1.306</v>
      </c>
      <c r="AB11" s="35">
        <v>25</v>
      </c>
      <c r="AC11" s="34" t="s">
        <v>160</v>
      </c>
      <c r="AD11" s="98">
        <v>8.4320000000000004</v>
      </c>
      <c r="AE11" s="150">
        <v>16</v>
      </c>
      <c r="AF11" s="98">
        <v>8.6590000000000007</v>
      </c>
      <c r="AG11" s="150">
        <v>4</v>
      </c>
      <c r="AH11" s="211">
        <v>-0.22700000000000031</v>
      </c>
      <c r="AI11" s="35">
        <v>57</v>
      </c>
      <c r="AJ11" s="34" t="s">
        <v>185</v>
      </c>
      <c r="AK11" s="98">
        <v>8.0389999999999997</v>
      </c>
      <c r="AL11" s="150">
        <v>47</v>
      </c>
      <c r="AM11" s="98">
        <v>7.7</v>
      </c>
      <c r="AN11" s="150">
        <v>54</v>
      </c>
      <c r="AO11" s="211">
        <v>0.33899999999999952</v>
      </c>
      <c r="AP11" s="35">
        <v>25</v>
      </c>
    </row>
    <row r="12" spans="1:42" ht="14.25" customHeight="1">
      <c r="A12" s="34" t="s">
        <v>141</v>
      </c>
      <c r="B12" s="98">
        <v>7.6369999999999996</v>
      </c>
      <c r="C12" s="150">
        <v>31</v>
      </c>
      <c r="D12" s="98">
        <v>6.9610000000000003</v>
      </c>
      <c r="E12" s="150">
        <v>4</v>
      </c>
      <c r="F12" s="154">
        <v>0.67599999999999927</v>
      </c>
      <c r="G12" s="35">
        <v>56</v>
      </c>
      <c r="H12" s="34" t="s">
        <v>174</v>
      </c>
      <c r="I12" s="98">
        <v>7.5049999999999999</v>
      </c>
      <c r="J12" s="150">
        <v>37</v>
      </c>
      <c r="K12" s="98">
        <v>5.9489999999999998</v>
      </c>
      <c r="L12" s="150">
        <v>54</v>
      </c>
      <c r="M12" s="154">
        <v>1.556</v>
      </c>
      <c r="N12" s="35">
        <v>24</v>
      </c>
      <c r="O12" s="212" t="s">
        <v>154</v>
      </c>
      <c r="P12" s="151">
        <v>7.37</v>
      </c>
      <c r="Q12" s="150">
        <v>58</v>
      </c>
      <c r="R12" s="98">
        <v>6.6959999999999997</v>
      </c>
      <c r="S12" s="150">
        <v>26</v>
      </c>
      <c r="T12" s="211">
        <v>0.67400000000000038</v>
      </c>
      <c r="U12" s="35">
        <v>56</v>
      </c>
      <c r="V12" s="213" t="s">
        <v>16</v>
      </c>
      <c r="W12" s="155">
        <v>8.234</v>
      </c>
      <c r="X12" s="156">
        <v>9</v>
      </c>
      <c r="Y12" s="99">
        <v>6.9189999999999996</v>
      </c>
      <c r="Z12" s="156">
        <v>15</v>
      </c>
      <c r="AA12" s="214">
        <v>1.3150000000000004</v>
      </c>
      <c r="AB12" s="36">
        <v>24</v>
      </c>
      <c r="AC12" s="34" t="s">
        <v>171</v>
      </c>
      <c r="AD12" s="98">
        <v>7.899</v>
      </c>
      <c r="AE12" s="150">
        <v>54</v>
      </c>
      <c r="AF12" s="98">
        <v>8.0579999999999998</v>
      </c>
      <c r="AG12" s="150">
        <v>27</v>
      </c>
      <c r="AH12" s="211">
        <v>-0.15899999999999981</v>
      </c>
      <c r="AI12" s="35">
        <v>56</v>
      </c>
      <c r="AJ12" s="34" t="s">
        <v>189</v>
      </c>
      <c r="AK12" s="98">
        <v>8.6769999999999996</v>
      </c>
      <c r="AL12" s="150">
        <v>7</v>
      </c>
      <c r="AM12" s="98">
        <v>8.3320000000000007</v>
      </c>
      <c r="AN12" s="150">
        <v>13</v>
      </c>
      <c r="AO12" s="211">
        <v>0.34499999999999886</v>
      </c>
      <c r="AP12" s="35">
        <v>24</v>
      </c>
    </row>
    <row r="13" spans="1:42" ht="14.25" customHeight="1">
      <c r="A13" s="34" t="s">
        <v>171</v>
      </c>
      <c r="B13" s="98">
        <v>6.9379999999999997</v>
      </c>
      <c r="C13" s="150">
        <v>61</v>
      </c>
      <c r="D13" s="98">
        <v>6.1630000000000003</v>
      </c>
      <c r="E13" s="150">
        <v>40</v>
      </c>
      <c r="F13" s="154">
        <v>0.77499999999999947</v>
      </c>
      <c r="G13" s="35">
        <v>55</v>
      </c>
      <c r="H13" s="34" t="s">
        <v>170</v>
      </c>
      <c r="I13" s="98">
        <v>7.8760000000000003</v>
      </c>
      <c r="J13" s="150">
        <v>20</v>
      </c>
      <c r="K13" s="98">
        <v>6.28</v>
      </c>
      <c r="L13" s="150">
        <v>34</v>
      </c>
      <c r="M13" s="154">
        <v>1.5960000000000001</v>
      </c>
      <c r="N13" s="35">
        <v>23</v>
      </c>
      <c r="O13" s="212" t="s">
        <v>188</v>
      </c>
      <c r="P13" s="151">
        <v>7.7050000000000001</v>
      </c>
      <c r="Q13" s="150">
        <v>43</v>
      </c>
      <c r="R13" s="98">
        <v>6.9720000000000004</v>
      </c>
      <c r="S13" s="150">
        <v>11</v>
      </c>
      <c r="T13" s="211">
        <v>0.73299999999999965</v>
      </c>
      <c r="U13" s="35">
        <v>55</v>
      </c>
      <c r="V13" s="212" t="s">
        <v>170</v>
      </c>
      <c r="W13" s="151">
        <v>7.99</v>
      </c>
      <c r="X13" s="150">
        <v>23</v>
      </c>
      <c r="Y13" s="98">
        <v>6.6689999999999996</v>
      </c>
      <c r="Z13" s="150">
        <v>29</v>
      </c>
      <c r="AA13" s="211">
        <v>1.3210000000000006</v>
      </c>
      <c r="AB13" s="35">
        <v>23</v>
      </c>
      <c r="AC13" s="34" t="s">
        <v>146</v>
      </c>
      <c r="AD13" s="98">
        <v>8.3719999999999999</v>
      </c>
      <c r="AE13" s="150">
        <v>22</v>
      </c>
      <c r="AF13" s="98">
        <v>8.5069999999999997</v>
      </c>
      <c r="AG13" s="150">
        <v>6</v>
      </c>
      <c r="AH13" s="211">
        <v>-0.13499999999999979</v>
      </c>
      <c r="AI13" s="35">
        <v>55</v>
      </c>
      <c r="AJ13" s="34" t="s">
        <v>190</v>
      </c>
      <c r="AK13" s="98">
        <v>8.4179999999999993</v>
      </c>
      <c r="AL13" s="150">
        <v>17</v>
      </c>
      <c r="AM13" s="98">
        <v>8.0540000000000003</v>
      </c>
      <c r="AN13" s="150">
        <v>29</v>
      </c>
      <c r="AO13" s="211">
        <v>0.36399999999999899</v>
      </c>
      <c r="AP13" s="35">
        <v>23</v>
      </c>
    </row>
    <row r="14" spans="1:42" ht="14.25" customHeight="1">
      <c r="A14" s="34" t="s">
        <v>188</v>
      </c>
      <c r="B14" s="98">
        <v>7.39</v>
      </c>
      <c r="C14" s="150">
        <v>45</v>
      </c>
      <c r="D14" s="98">
        <v>6.5579999999999998</v>
      </c>
      <c r="E14" s="150">
        <v>15</v>
      </c>
      <c r="F14" s="154">
        <v>0.83199999999999985</v>
      </c>
      <c r="G14" s="35">
        <v>54</v>
      </c>
      <c r="H14" s="34" t="s">
        <v>149</v>
      </c>
      <c r="I14" s="98">
        <v>7.6970000000000001</v>
      </c>
      <c r="J14" s="150">
        <v>28</v>
      </c>
      <c r="K14" s="98">
        <v>6.093</v>
      </c>
      <c r="L14" s="150">
        <v>46</v>
      </c>
      <c r="M14" s="154">
        <v>1.6040000000000001</v>
      </c>
      <c r="N14" s="35">
        <v>22</v>
      </c>
      <c r="O14" s="212" t="s">
        <v>171</v>
      </c>
      <c r="P14" s="151">
        <v>7.319</v>
      </c>
      <c r="Q14" s="150">
        <v>60</v>
      </c>
      <c r="R14" s="98">
        <v>6.5469999999999997</v>
      </c>
      <c r="S14" s="150">
        <v>38</v>
      </c>
      <c r="T14" s="211">
        <v>0.77200000000000024</v>
      </c>
      <c r="U14" s="35">
        <v>54</v>
      </c>
      <c r="V14" s="212" t="s">
        <v>175</v>
      </c>
      <c r="W14" s="151">
        <v>7.9329999999999998</v>
      </c>
      <c r="X14" s="150">
        <v>26</v>
      </c>
      <c r="Y14" s="98">
        <v>6.6029999999999998</v>
      </c>
      <c r="Z14" s="150">
        <v>33</v>
      </c>
      <c r="AA14" s="211">
        <v>1.33</v>
      </c>
      <c r="AB14" s="35">
        <v>22</v>
      </c>
      <c r="AC14" s="34" t="s">
        <v>144</v>
      </c>
      <c r="AD14" s="98">
        <v>8.0259999999999998</v>
      </c>
      <c r="AE14" s="150">
        <v>50</v>
      </c>
      <c r="AF14" s="98">
        <v>8.1579999999999995</v>
      </c>
      <c r="AG14" s="150">
        <v>22</v>
      </c>
      <c r="AH14" s="211">
        <v>-0.13199999999999967</v>
      </c>
      <c r="AI14" s="35">
        <v>54</v>
      </c>
      <c r="AJ14" s="34" t="s">
        <v>158</v>
      </c>
      <c r="AK14" s="98">
        <v>8.0990000000000002</v>
      </c>
      <c r="AL14" s="150">
        <v>43</v>
      </c>
      <c r="AM14" s="98">
        <v>7.7030000000000003</v>
      </c>
      <c r="AN14" s="150">
        <v>53</v>
      </c>
      <c r="AO14" s="211">
        <v>0.39599999999999991</v>
      </c>
      <c r="AP14" s="35">
        <v>22</v>
      </c>
    </row>
    <row r="15" spans="1:42" ht="14.25" customHeight="1">
      <c r="A15" s="34" t="s">
        <v>173</v>
      </c>
      <c r="B15" s="98">
        <v>7.5430000000000001</v>
      </c>
      <c r="C15" s="150">
        <v>36</v>
      </c>
      <c r="D15" s="98">
        <v>6.6929999999999996</v>
      </c>
      <c r="E15" s="150">
        <v>9</v>
      </c>
      <c r="F15" s="154">
        <v>0.85000000000000053</v>
      </c>
      <c r="G15" s="35">
        <v>53</v>
      </c>
      <c r="H15" s="34" t="s">
        <v>175</v>
      </c>
      <c r="I15" s="98">
        <v>7.7169999999999996</v>
      </c>
      <c r="J15" s="150">
        <v>25</v>
      </c>
      <c r="K15" s="98">
        <v>6.085</v>
      </c>
      <c r="L15" s="150">
        <v>47</v>
      </c>
      <c r="M15" s="154">
        <v>1.6319999999999997</v>
      </c>
      <c r="N15" s="35">
        <v>21</v>
      </c>
      <c r="O15" s="212" t="s">
        <v>173</v>
      </c>
      <c r="P15" s="151">
        <v>7.8220000000000001</v>
      </c>
      <c r="Q15" s="150">
        <v>33</v>
      </c>
      <c r="R15" s="98">
        <v>7.0380000000000003</v>
      </c>
      <c r="S15" s="150">
        <v>8</v>
      </c>
      <c r="T15" s="211">
        <v>0.78399999999999981</v>
      </c>
      <c r="U15" s="35">
        <v>53</v>
      </c>
      <c r="V15" s="212" t="s">
        <v>161</v>
      </c>
      <c r="W15" s="151">
        <v>7.7140000000000004</v>
      </c>
      <c r="X15" s="150">
        <v>41</v>
      </c>
      <c r="Y15" s="98">
        <v>6.383</v>
      </c>
      <c r="Z15" s="150">
        <v>56</v>
      </c>
      <c r="AA15" s="211">
        <v>1.3310000000000004</v>
      </c>
      <c r="AB15" s="35">
        <v>21</v>
      </c>
      <c r="AC15" s="34" t="s">
        <v>173</v>
      </c>
      <c r="AD15" s="98">
        <v>8.218</v>
      </c>
      <c r="AE15" s="150">
        <v>34</v>
      </c>
      <c r="AF15" s="98">
        <v>8.3070000000000004</v>
      </c>
      <c r="AG15" s="150">
        <v>14</v>
      </c>
      <c r="AH15" s="211">
        <v>-8.9000000000000412E-2</v>
      </c>
      <c r="AI15" s="35">
        <v>53</v>
      </c>
      <c r="AJ15" s="34" t="s">
        <v>181</v>
      </c>
      <c r="AK15" s="98">
        <v>8.3510000000000009</v>
      </c>
      <c r="AL15" s="150">
        <v>23</v>
      </c>
      <c r="AM15" s="98">
        <v>7.9480000000000004</v>
      </c>
      <c r="AN15" s="150">
        <v>38</v>
      </c>
      <c r="AO15" s="211">
        <v>0.40300000000000047</v>
      </c>
      <c r="AP15" s="35">
        <v>21</v>
      </c>
    </row>
    <row r="16" spans="1:42" ht="14.25" customHeight="1">
      <c r="A16" s="34" t="s">
        <v>151</v>
      </c>
      <c r="B16" s="98">
        <v>7.1280000000000001</v>
      </c>
      <c r="C16" s="150">
        <v>58</v>
      </c>
      <c r="D16" s="98">
        <v>6.2649999999999997</v>
      </c>
      <c r="E16" s="150">
        <v>36</v>
      </c>
      <c r="F16" s="154">
        <v>0.86300000000000043</v>
      </c>
      <c r="G16" s="35">
        <v>52</v>
      </c>
      <c r="H16" s="34" t="s">
        <v>147</v>
      </c>
      <c r="I16" s="98">
        <v>8.0030000000000001</v>
      </c>
      <c r="J16" s="150">
        <v>11</v>
      </c>
      <c r="K16" s="98">
        <v>6.3630000000000004</v>
      </c>
      <c r="L16" s="150">
        <v>26</v>
      </c>
      <c r="M16" s="154">
        <v>1.6399999999999997</v>
      </c>
      <c r="N16" s="35">
        <v>20</v>
      </c>
      <c r="O16" s="212" t="s">
        <v>160</v>
      </c>
      <c r="P16" s="151">
        <v>8.1999999999999993</v>
      </c>
      <c r="Q16" s="150">
        <v>11</v>
      </c>
      <c r="R16" s="98">
        <v>7.3620000000000001</v>
      </c>
      <c r="S16" s="150">
        <v>1</v>
      </c>
      <c r="T16" s="211">
        <v>0.83799999999999919</v>
      </c>
      <c r="U16" s="35">
        <v>52</v>
      </c>
      <c r="V16" s="212" t="s">
        <v>166</v>
      </c>
      <c r="W16" s="151">
        <v>7.5629999999999997</v>
      </c>
      <c r="X16" s="150">
        <v>50</v>
      </c>
      <c r="Y16" s="98">
        <v>6.2089999999999996</v>
      </c>
      <c r="Z16" s="150">
        <v>62</v>
      </c>
      <c r="AA16" s="211">
        <v>1.3540000000000001</v>
      </c>
      <c r="AB16" s="35">
        <v>20</v>
      </c>
      <c r="AC16" s="34" t="s">
        <v>188</v>
      </c>
      <c r="AD16" s="98">
        <v>8.1549999999999994</v>
      </c>
      <c r="AE16" s="150">
        <v>38</v>
      </c>
      <c r="AF16" s="98">
        <v>8.2390000000000008</v>
      </c>
      <c r="AG16" s="150">
        <v>17</v>
      </c>
      <c r="AH16" s="211">
        <v>-8.4000000000001407E-2</v>
      </c>
      <c r="AI16" s="35">
        <v>52</v>
      </c>
      <c r="AJ16" s="34" t="s">
        <v>174</v>
      </c>
      <c r="AK16" s="98">
        <v>8.1999999999999993</v>
      </c>
      <c r="AL16" s="150">
        <v>37</v>
      </c>
      <c r="AM16" s="98">
        <v>7.7939999999999996</v>
      </c>
      <c r="AN16" s="150">
        <v>49</v>
      </c>
      <c r="AO16" s="211">
        <v>0.40599999999999969</v>
      </c>
      <c r="AP16" s="35">
        <v>20</v>
      </c>
    </row>
    <row r="17" spans="1:42" ht="14.25" customHeight="1">
      <c r="A17" s="34" t="s">
        <v>150</v>
      </c>
      <c r="B17" s="98">
        <v>7.07</v>
      </c>
      <c r="C17" s="150">
        <v>60</v>
      </c>
      <c r="D17" s="98">
        <v>6.2030000000000003</v>
      </c>
      <c r="E17" s="150">
        <v>39</v>
      </c>
      <c r="F17" s="154">
        <v>0.86699999999999999</v>
      </c>
      <c r="G17" s="35">
        <v>51</v>
      </c>
      <c r="H17" s="34" t="s">
        <v>195</v>
      </c>
      <c r="I17" s="98">
        <v>7.22</v>
      </c>
      <c r="J17" s="150">
        <v>54</v>
      </c>
      <c r="K17" s="98">
        <v>5.577</v>
      </c>
      <c r="L17" s="150">
        <v>63</v>
      </c>
      <c r="M17" s="154">
        <v>1.6429999999999998</v>
      </c>
      <c r="N17" s="35">
        <v>19</v>
      </c>
      <c r="O17" s="212" t="s">
        <v>179</v>
      </c>
      <c r="P17" s="151">
        <v>7.4870000000000001</v>
      </c>
      <c r="Q17" s="150">
        <v>53</v>
      </c>
      <c r="R17" s="98">
        <v>6.6390000000000002</v>
      </c>
      <c r="S17" s="150">
        <v>30</v>
      </c>
      <c r="T17" s="211">
        <v>0.84799999999999986</v>
      </c>
      <c r="U17" s="35">
        <v>51</v>
      </c>
      <c r="V17" s="212" t="s">
        <v>174</v>
      </c>
      <c r="W17" s="151">
        <v>7.77</v>
      </c>
      <c r="X17" s="150">
        <v>37</v>
      </c>
      <c r="Y17" s="98">
        <v>6.3940000000000001</v>
      </c>
      <c r="Z17" s="150">
        <v>55</v>
      </c>
      <c r="AA17" s="211">
        <v>1.3759999999999994</v>
      </c>
      <c r="AB17" s="35">
        <v>19</v>
      </c>
      <c r="AC17" s="34" t="s">
        <v>172</v>
      </c>
      <c r="AD17" s="98">
        <v>7.8440000000000003</v>
      </c>
      <c r="AE17" s="150">
        <v>57</v>
      </c>
      <c r="AF17" s="98">
        <v>7.8730000000000002</v>
      </c>
      <c r="AG17" s="150">
        <v>43</v>
      </c>
      <c r="AH17" s="211">
        <v>-2.8999999999999915E-2</v>
      </c>
      <c r="AI17" s="35">
        <v>51</v>
      </c>
      <c r="AJ17" s="34" t="s">
        <v>196</v>
      </c>
      <c r="AK17" s="98">
        <v>8.2910000000000004</v>
      </c>
      <c r="AL17" s="150">
        <v>27</v>
      </c>
      <c r="AM17" s="98">
        <v>7.88</v>
      </c>
      <c r="AN17" s="150">
        <v>42</v>
      </c>
      <c r="AO17" s="211">
        <v>0.41100000000000048</v>
      </c>
      <c r="AP17" s="35">
        <v>19</v>
      </c>
    </row>
    <row r="18" spans="1:42" ht="14.25" customHeight="1">
      <c r="A18" s="34" t="s">
        <v>160</v>
      </c>
      <c r="B18" s="98">
        <v>7.9939999999999998</v>
      </c>
      <c r="C18" s="150">
        <v>14</v>
      </c>
      <c r="D18" s="98">
        <v>7.0970000000000004</v>
      </c>
      <c r="E18" s="150">
        <v>2</v>
      </c>
      <c r="F18" s="154">
        <v>0.89699999999999935</v>
      </c>
      <c r="G18" s="35">
        <v>50</v>
      </c>
      <c r="H18" s="34" t="s">
        <v>181</v>
      </c>
      <c r="I18" s="98">
        <v>7.71</v>
      </c>
      <c r="J18" s="150">
        <v>26</v>
      </c>
      <c r="K18" s="98">
        <v>6.0609999999999999</v>
      </c>
      <c r="L18" s="150">
        <v>50</v>
      </c>
      <c r="M18" s="154">
        <v>1.649</v>
      </c>
      <c r="N18" s="35">
        <v>18</v>
      </c>
      <c r="O18" s="212" t="s">
        <v>172</v>
      </c>
      <c r="P18" s="151">
        <v>7.4029999999999996</v>
      </c>
      <c r="Q18" s="150">
        <v>56</v>
      </c>
      <c r="R18" s="98">
        <v>6.5460000000000003</v>
      </c>
      <c r="S18" s="150">
        <v>39</v>
      </c>
      <c r="T18" s="211">
        <v>0.85699999999999932</v>
      </c>
      <c r="U18" s="35">
        <v>50</v>
      </c>
      <c r="V18" s="212" t="s">
        <v>142</v>
      </c>
      <c r="W18" s="151">
        <v>8.1709999999999994</v>
      </c>
      <c r="X18" s="150">
        <v>13</v>
      </c>
      <c r="Y18" s="98">
        <v>6.75</v>
      </c>
      <c r="Z18" s="150">
        <v>24</v>
      </c>
      <c r="AA18" s="211">
        <v>1.4209999999999994</v>
      </c>
      <c r="AB18" s="35">
        <v>18</v>
      </c>
      <c r="AC18" s="34" t="s">
        <v>179</v>
      </c>
      <c r="AD18" s="98">
        <v>8.0299999999999994</v>
      </c>
      <c r="AE18" s="150">
        <v>49</v>
      </c>
      <c r="AF18" s="98">
        <v>8.0549999999999997</v>
      </c>
      <c r="AG18" s="150">
        <v>28</v>
      </c>
      <c r="AH18" s="211">
        <v>-2.5000000000000355E-2</v>
      </c>
      <c r="AI18" s="35">
        <v>50</v>
      </c>
      <c r="AJ18" s="34" t="s">
        <v>197</v>
      </c>
      <c r="AK18" s="98">
        <v>8.8569999999999993</v>
      </c>
      <c r="AL18" s="150">
        <v>2</v>
      </c>
      <c r="AM18" s="98">
        <v>8.4380000000000006</v>
      </c>
      <c r="AN18" s="150">
        <v>8</v>
      </c>
      <c r="AO18" s="211">
        <v>0.41899999999999871</v>
      </c>
      <c r="AP18" s="35">
        <v>18</v>
      </c>
    </row>
    <row r="19" spans="1:42" ht="14.25" customHeight="1">
      <c r="A19" s="34" t="s">
        <v>154</v>
      </c>
      <c r="B19" s="98">
        <v>7.2149999999999999</v>
      </c>
      <c r="C19" s="150">
        <v>56</v>
      </c>
      <c r="D19" s="98">
        <v>6.2869999999999999</v>
      </c>
      <c r="E19" s="150">
        <v>31</v>
      </c>
      <c r="F19" s="154">
        <v>0.92799999999999994</v>
      </c>
      <c r="G19" s="35">
        <v>49</v>
      </c>
      <c r="H19" s="34" t="s">
        <v>197</v>
      </c>
      <c r="I19" s="98">
        <v>8.1630000000000003</v>
      </c>
      <c r="J19" s="150">
        <v>8</v>
      </c>
      <c r="K19" s="98">
        <v>6.49</v>
      </c>
      <c r="L19" s="150">
        <v>17</v>
      </c>
      <c r="M19" s="154">
        <v>1.673</v>
      </c>
      <c r="N19" s="35">
        <v>17</v>
      </c>
      <c r="O19" s="212" t="s">
        <v>151</v>
      </c>
      <c r="P19" s="151">
        <v>7.4139999999999997</v>
      </c>
      <c r="Q19" s="150">
        <v>54</v>
      </c>
      <c r="R19" s="98">
        <v>6.5330000000000004</v>
      </c>
      <c r="S19" s="150">
        <v>44</v>
      </c>
      <c r="T19" s="211">
        <v>0.88099999999999934</v>
      </c>
      <c r="U19" s="35">
        <v>49</v>
      </c>
      <c r="V19" s="212" t="s">
        <v>176</v>
      </c>
      <c r="W19" s="151">
        <v>8.0020000000000007</v>
      </c>
      <c r="X19" s="150">
        <v>22</v>
      </c>
      <c r="Y19" s="98">
        <v>6.58</v>
      </c>
      <c r="Z19" s="150">
        <v>36</v>
      </c>
      <c r="AA19" s="211">
        <v>1.4220000000000006</v>
      </c>
      <c r="AB19" s="35">
        <v>17</v>
      </c>
      <c r="AC19" s="34" t="s">
        <v>154</v>
      </c>
      <c r="AD19" s="98">
        <v>7.8310000000000004</v>
      </c>
      <c r="AE19" s="150">
        <v>58</v>
      </c>
      <c r="AF19" s="98">
        <v>7.8380000000000001</v>
      </c>
      <c r="AG19" s="150">
        <v>46</v>
      </c>
      <c r="AH19" s="211">
        <v>-6.9999999999996732E-3</v>
      </c>
      <c r="AI19" s="35">
        <v>49</v>
      </c>
      <c r="AJ19" s="34" t="s">
        <v>161</v>
      </c>
      <c r="AK19" s="98">
        <v>7.9880000000000004</v>
      </c>
      <c r="AL19" s="150">
        <v>51</v>
      </c>
      <c r="AM19" s="98">
        <v>7.5679999999999996</v>
      </c>
      <c r="AN19" s="150">
        <v>58</v>
      </c>
      <c r="AO19" s="211">
        <v>0.42000000000000082</v>
      </c>
      <c r="AP19" s="35">
        <v>17</v>
      </c>
    </row>
    <row r="20" spans="1:42" ht="14.25" customHeight="1">
      <c r="A20" s="34" t="s">
        <v>179</v>
      </c>
      <c r="B20" s="98">
        <v>7.2450000000000001</v>
      </c>
      <c r="C20" s="150">
        <v>53</v>
      </c>
      <c r="D20" s="98">
        <v>6.274</v>
      </c>
      <c r="E20" s="150">
        <v>35</v>
      </c>
      <c r="F20" s="154">
        <v>0.97100000000000009</v>
      </c>
      <c r="G20" s="35">
        <v>48</v>
      </c>
      <c r="H20" s="34" t="s">
        <v>198</v>
      </c>
      <c r="I20" s="98">
        <v>7.5709999999999997</v>
      </c>
      <c r="J20" s="150">
        <v>33</v>
      </c>
      <c r="K20" s="98">
        <v>5.8719999999999999</v>
      </c>
      <c r="L20" s="150">
        <v>57</v>
      </c>
      <c r="M20" s="154">
        <v>1.6989999999999998</v>
      </c>
      <c r="N20" s="35">
        <v>16</v>
      </c>
      <c r="O20" s="212" t="s">
        <v>192</v>
      </c>
      <c r="P20" s="151">
        <v>7.5640000000000001</v>
      </c>
      <c r="Q20" s="150">
        <v>49</v>
      </c>
      <c r="R20" s="98">
        <v>6.68</v>
      </c>
      <c r="S20" s="150">
        <v>28</v>
      </c>
      <c r="T20" s="211">
        <v>0.88400000000000034</v>
      </c>
      <c r="U20" s="35">
        <v>48</v>
      </c>
      <c r="V20" s="212" t="s">
        <v>198</v>
      </c>
      <c r="W20" s="151">
        <v>7.7329999999999997</v>
      </c>
      <c r="X20" s="150">
        <v>40</v>
      </c>
      <c r="Y20" s="98">
        <v>6.3090000000000002</v>
      </c>
      <c r="Z20" s="150">
        <v>59</v>
      </c>
      <c r="AA20" s="211">
        <v>1.4239999999999995</v>
      </c>
      <c r="AB20" s="35">
        <v>16</v>
      </c>
      <c r="AC20" s="34" t="s">
        <v>145</v>
      </c>
      <c r="AD20" s="98">
        <v>8.0660000000000007</v>
      </c>
      <c r="AE20" s="150">
        <v>46</v>
      </c>
      <c r="AF20" s="98">
        <v>8.0410000000000004</v>
      </c>
      <c r="AG20" s="150">
        <v>30</v>
      </c>
      <c r="AH20" s="211">
        <v>2.5000000000000355E-2</v>
      </c>
      <c r="AI20" s="35">
        <v>48</v>
      </c>
      <c r="AJ20" s="34" t="s">
        <v>162</v>
      </c>
      <c r="AK20" s="98">
        <v>8.2490000000000006</v>
      </c>
      <c r="AL20" s="150">
        <v>31</v>
      </c>
      <c r="AM20" s="98">
        <v>7.7949999999999999</v>
      </c>
      <c r="AN20" s="150">
        <v>48</v>
      </c>
      <c r="AO20" s="211">
        <v>0.45400000000000063</v>
      </c>
      <c r="AP20" s="35">
        <v>16</v>
      </c>
    </row>
    <row r="21" spans="1:42" ht="14.25" customHeight="1">
      <c r="A21" s="34" t="s">
        <v>177</v>
      </c>
      <c r="B21" s="98">
        <v>7.383</v>
      </c>
      <c r="C21" s="150">
        <v>46</v>
      </c>
      <c r="D21" s="98">
        <v>6.399</v>
      </c>
      <c r="E21" s="150">
        <v>23</v>
      </c>
      <c r="F21" s="154">
        <v>0.98399999999999999</v>
      </c>
      <c r="G21" s="35">
        <v>47</v>
      </c>
      <c r="H21" s="34" t="s">
        <v>186</v>
      </c>
      <c r="I21" s="98">
        <v>7.851</v>
      </c>
      <c r="J21" s="150">
        <v>22</v>
      </c>
      <c r="K21" s="98">
        <v>6.1459999999999999</v>
      </c>
      <c r="L21" s="150">
        <v>41</v>
      </c>
      <c r="M21" s="154">
        <v>1.7050000000000001</v>
      </c>
      <c r="N21" s="35">
        <v>15</v>
      </c>
      <c r="O21" s="212" t="s">
        <v>169</v>
      </c>
      <c r="P21" s="151">
        <v>7.6539999999999999</v>
      </c>
      <c r="Q21" s="150">
        <v>45</v>
      </c>
      <c r="R21" s="98">
        <v>6.7629999999999999</v>
      </c>
      <c r="S21" s="150">
        <v>23</v>
      </c>
      <c r="T21" s="211">
        <v>0.89100000000000001</v>
      </c>
      <c r="U21" s="35">
        <v>47</v>
      </c>
      <c r="V21" s="212" t="s">
        <v>190</v>
      </c>
      <c r="W21" s="151">
        <v>8.0470000000000006</v>
      </c>
      <c r="X21" s="150">
        <v>20</v>
      </c>
      <c r="Y21" s="98">
        <v>6.59</v>
      </c>
      <c r="Z21" s="150">
        <v>35</v>
      </c>
      <c r="AA21" s="211">
        <v>1.4570000000000007</v>
      </c>
      <c r="AB21" s="35">
        <v>15</v>
      </c>
      <c r="AC21" s="34" t="s">
        <v>164</v>
      </c>
      <c r="AD21" s="98">
        <v>8.391</v>
      </c>
      <c r="AE21" s="150">
        <v>19</v>
      </c>
      <c r="AF21" s="98">
        <v>8.3390000000000004</v>
      </c>
      <c r="AG21" s="150">
        <v>12</v>
      </c>
      <c r="AH21" s="211">
        <v>5.1999999999999602E-2</v>
      </c>
      <c r="AI21" s="35">
        <v>47</v>
      </c>
      <c r="AJ21" s="34" t="s">
        <v>195</v>
      </c>
      <c r="AK21" s="98">
        <v>7.6150000000000002</v>
      </c>
      <c r="AL21" s="150">
        <v>62</v>
      </c>
      <c r="AM21" s="98">
        <v>7.16</v>
      </c>
      <c r="AN21" s="150">
        <v>63</v>
      </c>
      <c r="AO21" s="211">
        <v>0.45500000000000007</v>
      </c>
      <c r="AP21" s="35">
        <v>15</v>
      </c>
    </row>
    <row r="22" spans="1:42" ht="14.25" customHeight="1">
      <c r="A22" s="34" t="s">
        <v>172</v>
      </c>
      <c r="B22" s="98">
        <v>7.3949999999999996</v>
      </c>
      <c r="C22" s="150">
        <v>44</v>
      </c>
      <c r="D22" s="98">
        <v>6.3490000000000002</v>
      </c>
      <c r="E22" s="150">
        <v>28</v>
      </c>
      <c r="F22" s="154">
        <v>1.0459999999999994</v>
      </c>
      <c r="G22" s="35">
        <v>46</v>
      </c>
      <c r="H22" s="34" t="s">
        <v>166</v>
      </c>
      <c r="I22" s="98">
        <v>7.3159999999999998</v>
      </c>
      <c r="J22" s="150">
        <v>50</v>
      </c>
      <c r="K22" s="98">
        <v>5.601</v>
      </c>
      <c r="L22" s="150">
        <v>62</v>
      </c>
      <c r="M22" s="154">
        <v>1.7149999999999999</v>
      </c>
      <c r="N22" s="35">
        <v>14</v>
      </c>
      <c r="O22" s="212" t="s">
        <v>216</v>
      </c>
      <c r="P22" s="151">
        <v>7.4059999999999997</v>
      </c>
      <c r="Q22" s="150">
        <v>55</v>
      </c>
      <c r="R22" s="98">
        <v>6.4820000000000002</v>
      </c>
      <c r="S22" s="150">
        <v>49</v>
      </c>
      <c r="T22" s="211">
        <v>0.92399999999999949</v>
      </c>
      <c r="U22" s="35">
        <v>46</v>
      </c>
      <c r="V22" s="212" t="s">
        <v>178</v>
      </c>
      <c r="W22" s="151">
        <v>7.9610000000000003</v>
      </c>
      <c r="X22" s="150">
        <v>24</v>
      </c>
      <c r="Y22" s="98">
        <v>6.4660000000000002</v>
      </c>
      <c r="Z22" s="150">
        <v>50</v>
      </c>
      <c r="AA22" s="211">
        <v>1.4950000000000001</v>
      </c>
      <c r="AB22" s="35">
        <v>14</v>
      </c>
      <c r="AC22" s="34" t="s">
        <v>150</v>
      </c>
      <c r="AD22" s="98">
        <v>7.9249999999999998</v>
      </c>
      <c r="AE22" s="150">
        <v>52</v>
      </c>
      <c r="AF22" s="98">
        <v>7.859</v>
      </c>
      <c r="AG22" s="150">
        <v>44</v>
      </c>
      <c r="AH22" s="211">
        <v>6.5999999999999837E-2</v>
      </c>
      <c r="AI22" s="35">
        <v>46</v>
      </c>
      <c r="AJ22" s="34" t="s">
        <v>193</v>
      </c>
      <c r="AK22" s="98">
        <v>8.41</v>
      </c>
      <c r="AL22" s="150">
        <v>18</v>
      </c>
      <c r="AM22" s="98">
        <v>7.9489999999999998</v>
      </c>
      <c r="AN22" s="150">
        <v>37</v>
      </c>
      <c r="AO22" s="211">
        <v>0.4610000000000003</v>
      </c>
      <c r="AP22" s="35">
        <v>14</v>
      </c>
    </row>
    <row r="23" spans="1:42" ht="14.25" customHeight="1">
      <c r="A23" s="34" t="s">
        <v>146</v>
      </c>
      <c r="B23" s="98">
        <v>7.6870000000000003</v>
      </c>
      <c r="C23" s="150">
        <v>29</v>
      </c>
      <c r="D23" s="98">
        <v>6.6159999999999997</v>
      </c>
      <c r="E23" s="150">
        <v>13</v>
      </c>
      <c r="F23" s="154">
        <v>1.0710000000000006</v>
      </c>
      <c r="G23" s="35">
        <v>45</v>
      </c>
      <c r="H23" s="34" t="s">
        <v>157</v>
      </c>
      <c r="I23" s="98">
        <v>8.2279999999999998</v>
      </c>
      <c r="J23" s="150">
        <v>5</v>
      </c>
      <c r="K23" s="98">
        <v>6.45</v>
      </c>
      <c r="L23" s="150">
        <v>19</v>
      </c>
      <c r="M23" s="154">
        <v>1.7779999999999996</v>
      </c>
      <c r="N23" s="35">
        <v>13</v>
      </c>
      <c r="O23" s="212" t="s">
        <v>183</v>
      </c>
      <c r="P23" s="151">
        <v>7.9180000000000001</v>
      </c>
      <c r="Q23" s="150">
        <v>28</v>
      </c>
      <c r="R23" s="98">
        <v>6.9550000000000001</v>
      </c>
      <c r="S23" s="150">
        <v>13</v>
      </c>
      <c r="T23" s="211">
        <v>0.96300000000000008</v>
      </c>
      <c r="U23" s="35">
        <v>45</v>
      </c>
      <c r="V23" s="212" t="s">
        <v>186</v>
      </c>
      <c r="W23" s="151">
        <v>8.0190000000000001</v>
      </c>
      <c r="X23" s="150" t="s">
        <v>451</v>
      </c>
      <c r="Y23" s="98">
        <v>6.5039999999999996</v>
      </c>
      <c r="Z23" s="150">
        <v>45</v>
      </c>
      <c r="AA23" s="211">
        <v>1.5150000000000006</v>
      </c>
      <c r="AB23" s="35">
        <v>13</v>
      </c>
      <c r="AC23" s="34" t="s">
        <v>151</v>
      </c>
      <c r="AD23" s="98">
        <v>7.8310000000000004</v>
      </c>
      <c r="AE23" s="150">
        <v>59</v>
      </c>
      <c r="AF23" s="98">
        <v>7.76</v>
      </c>
      <c r="AG23" s="150">
        <v>50</v>
      </c>
      <c r="AH23" s="211">
        <v>7.1000000000000618E-2</v>
      </c>
      <c r="AI23" s="35">
        <v>45</v>
      </c>
      <c r="AJ23" s="34" t="s">
        <v>184</v>
      </c>
      <c r="AK23" s="98">
        <v>8.68</v>
      </c>
      <c r="AL23" s="215">
        <v>6</v>
      </c>
      <c r="AM23" s="98">
        <v>8.2170000000000005</v>
      </c>
      <c r="AN23" s="150">
        <v>19</v>
      </c>
      <c r="AO23" s="211">
        <v>0.46299999999999919</v>
      </c>
      <c r="AP23" s="35">
        <v>13</v>
      </c>
    </row>
    <row r="24" spans="1:42" ht="14.25" customHeight="1">
      <c r="A24" s="37" t="s">
        <v>16</v>
      </c>
      <c r="B24" s="99">
        <v>7.851</v>
      </c>
      <c r="C24" s="156">
        <v>23</v>
      </c>
      <c r="D24" s="99">
        <v>6.7380000000000004</v>
      </c>
      <c r="E24" s="156">
        <v>7</v>
      </c>
      <c r="F24" s="158">
        <v>1.1129999999999995</v>
      </c>
      <c r="G24" s="36">
        <v>44</v>
      </c>
      <c r="H24" s="34" t="s">
        <v>187</v>
      </c>
      <c r="I24" s="98">
        <v>8.2270000000000003</v>
      </c>
      <c r="J24" s="150">
        <v>6</v>
      </c>
      <c r="K24" s="98">
        <v>6.423</v>
      </c>
      <c r="L24" s="150">
        <v>20</v>
      </c>
      <c r="M24" s="154">
        <v>1.8040000000000003</v>
      </c>
      <c r="N24" s="35">
        <v>12</v>
      </c>
      <c r="O24" s="212" t="s">
        <v>189</v>
      </c>
      <c r="P24" s="151">
        <v>8.048</v>
      </c>
      <c r="Q24" s="150">
        <v>19</v>
      </c>
      <c r="R24" s="98">
        <v>7.0720000000000001</v>
      </c>
      <c r="S24" s="150">
        <v>7</v>
      </c>
      <c r="T24" s="211">
        <v>0.97599999999999998</v>
      </c>
      <c r="U24" s="35">
        <v>44</v>
      </c>
      <c r="V24" s="212" t="s">
        <v>197</v>
      </c>
      <c r="W24" s="151">
        <v>8.5570000000000004</v>
      </c>
      <c r="X24" s="150">
        <v>2</v>
      </c>
      <c r="Y24" s="98">
        <v>7.0019999999999998</v>
      </c>
      <c r="Z24" s="150">
        <v>9</v>
      </c>
      <c r="AA24" s="211">
        <v>1.5550000000000006</v>
      </c>
      <c r="AB24" s="35">
        <v>12</v>
      </c>
      <c r="AC24" s="34" t="s">
        <v>18</v>
      </c>
      <c r="AD24" s="98">
        <v>8.6649999999999991</v>
      </c>
      <c r="AE24" s="150">
        <v>9</v>
      </c>
      <c r="AF24" s="98">
        <v>8.5920000000000005</v>
      </c>
      <c r="AG24" s="150">
        <v>5</v>
      </c>
      <c r="AH24" s="211">
        <v>7.2999999999998622E-2</v>
      </c>
      <c r="AI24" s="35">
        <v>44</v>
      </c>
      <c r="AJ24" s="34" t="s">
        <v>157</v>
      </c>
      <c r="AK24" s="98">
        <v>8.67</v>
      </c>
      <c r="AL24" s="150">
        <v>8</v>
      </c>
      <c r="AM24" s="98">
        <v>8.2010000000000005</v>
      </c>
      <c r="AN24" s="150">
        <v>21</v>
      </c>
      <c r="AO24" s="211">
        <v>0.46899999999999942</v>
      </c>
      <c r="AP24" s="35">
        <v>12</v>
      </c>
    </row>
    <row r="25" spans="1:42" ht="14.25" customHeight="1">
      <c r="A25" s="34" t="s">
        <v>192</v>
      </c>
      <c r="B25" s="98">
        <v>7.3739999999999997</v>
      </c>
      <c r="C25" s="150">
        <v>47</v>
      </c>
      <c r="D25" s="98">
        <v>6.2560000000000002</v>
      </c>
      <c r="E25" s="150">
        <v>37</v>
      </c>
      <c r="F25" s="154">
        <v>1.1179999999999994</v>
      </c>
      <c r="G25" s="35">
        <v>43</v>
      </c>
      <c r="H25" s="34" t="s">
        <v>178</v>
      </c>
      <c r="I25" s="98">
        <v>7.7050000000000001</v>
      </c>
      <c r="J25" s="150">
        <v>27</v>
      </c>
      <c r="K25" s="98">
        <v>5.8869999999999996</v>
      </c>
      <c r="L25" s="150">
        <v>56</v>
      </c>
      <c r="M25" s="154">
        <v>1.8180000000000005</v>
      </c>
      <c r="N25" s="35">
        <v>11</v>
      </c>
      <c r="O25" s="212" t="s">
        <v>146</v>
      </c>
      <c r="P25" s="151">
        <v>7.9269999999999996</v>
      </c>
      <c r="Q25" s="150">
        <v>27</v>
      </c>
      <c r="R25" s="98">
        <v>6.9480000000000004</v>
      </c>
      <c r="S25" s="150">
        <v>14</v>
      </c>
      <c r="T25" s="211">
        <v>0.9789999999999992</v>
      </c>
      <c r="U25" s="35">
        <v>43</v>
      </c>
      <c r="V25" s="212" t="s">
        <v>187</v>
      </c>
      <c r="W25" s="151">
        <v>8.3670000000000009</v>
      </c>
      <c r="X25" s="150">
        <v>5</v>
      </c>
      <c r="Y25" s="98">
        <v>6.7850000000000001</v>
      </c>
      <c r="Z25" s="150">
        <v>22</v>
      </c>
      <c r="AA25" s="211">
        <v>1.5820000000000007</v>
      </c>
      <c r="AB25" s="35">
        <v>11</v>
      </c>
      <c r="AC25" s="34" t="s">
        <v>192</v>
      </c>
      <c r="AD25" s="98">
        <v>8.1229999999999993</v>
      </c>
      <c r="AE25" s="150">
        <v>41</v>
      </c>
      <c r="AF25" s="98">
        <v>8.0350000000000001</v>
      </c>
      <c r="AG25" s="150">
        <v>31</v>
      </c>
      <c r="AH25" s="211">
        <v>8.799999999999919E-2</v>
      </c>
      <c r="AI25" s="35">
        <v>43</v>
      </c>
      <c r="AJ25" s="34" t="s">
        <v>143</v>
      </c>
      <c r="AK25" s="98">
        <v>8.3109999999999999</v>
      </c>
      <c r="AL25" s="150">
        <v>26</v>
      </c>
      <c r="AM25" s="98">
        <v>7.8390000000000004</v>
      </c>
      <c r="AN25" s="150">
        <v>45</v>
      </c>
      <c r="AO25" s="211">
        <v>0.47199999999999953</v>
      </c>
      <c r="AP25" s="35">
        <v>11</v>
      </c>
    </row>
    <row r="26" spans="1:42" ht="14.25" customHeight="1">
      <c r="A26" s="34" t="s">
        <v>169</v>
      </c>
      <c r="B26" s="98">
        <v>7.4509999999999996</v>
      </c>
      <c r="C26" s="150">
        <v>43</v>
      </c>
      <c r="D26" s="98">
        <v>6.3120000000000003</v>
      </c>
      <c r="E26" s="150">
        <v>30</v>
      </c>
      <c r="F26" s="154">
        <v>1.1389999999999993</v>
      </c>
      <c r="G26" s="35">
        <v>41</v>
      </c>
      <c r="H26" s="34" t="s">
        <v>159</v>
      </c>
      <c r="I26" s="98">
        <v>8.3680000000000003</v>
      </c>
      <c r="J26" s="150">
        <v>2</v>
      </c>
      <c r="K26" s="98">
        <v>6.4770000000000003</v>
      </c>
      <c r="L26" s="150">
        <v>18</v>
      </c>
      <c r="M26" s="154">
        <v>1.891</v>
      </c>
      <c r="N26" s="35">
        <v>10</v>
      </c>
      <c r="O26" s="212" t="s">
        <v>185</v>
      </c>
      <c r="P26" s="151">
        <v>7.6340000000000003</v>
      </c>
      <c r="Q26" s="150">
        <v>46</v>
      </c>
      <c r="R26" s="98">
        <v>6.5979999999999999</v>
      </c>
      <c r="S26" s="150">
        <v>34</v>
      </c>
      <c r="T26" s="211">
        <v>1.0360000000000005</v>
      </c>
      <c r="U26" s="35">
        <v>42</v>
      </c>
      <c r="V26" s="212" t="s">
        <v>157</v>
      </c>
      <c r="W26" s="151">
        <v>8.3249999999999993</v>
      </c>
      <c r="X26" s="150">
        <v>8</v>
      </c>
      <c r="Y26" s="98">
        <v>6.742</v>
      </c>
      <c r="Z26" s="150">
        <v>25</v>
      </c>
      <c r="AA26" s="211">
        <v>1.5829999999999993</v>
      </c>
      <c r="AB26" s="35">
        <v>10</v>
      </c>
      <c r="AC26" s="34" t="s">
        <v>191</v>
      </c>
      <c r="AD26" s="98">
        <v>8.5150000000000006</v>
      </c>
      <c r="AE26" s="150">
        <v>12</v>
      </c>
      <c r="AF26" s="98">
        <v>8.4169999999999998</v>
      </c>
      <c r="AG26" s="150">
        <v>9</v>
      </c>
      <c r="AH26" s="211">
        <v>9.8000000000000753E-2</v>
      </c>
      <c r="AI26" s="35">
        <v>42</v>
      </c>
      <c r="AJ26" s="34" t="s">
        <v>149</v>
      </c>
      <c r="AK26" s="98">
        <v>8.3840000000000003</v>
      </c>
      <c r="AL26" s="150">
        <v>20</v>
      </c>
      <c r="AM26" s="98">
        <v>7.8929999999999998</v>
      </c>
      <c r="AN26" s="150">
        <v>41</v>
      </c>
      <c r="AO26" s="211">
        <v>0.49100000000000055</v>
      </c>
      <c r="AP26" s="35">
        <v>10</v>
      </c>
    </row>
    <row r="27" spans="1:42" ht="14.25" customHeight="1">
      <c r="A27" s="34" t="s">
        <v>165</v>
      </c>
      <c r="B27" s="98">
        <v>7.5519999999999996</v>
      </c>
      <c r="C27" s="150">
        <v>35</v>
      </c>
      <c r="D27" s="98">
        <v>6.4130000000000003</v>
      </c>
      <c r="E27" s="150">
        <v>22</v>
      </c>
      <c r="F27" s="154">
        <v>1.1389999999999993</v>
      </c>
      <c r="G27" s="35">
        <v>41</v>
      </c>
      <c r="H27" s="34" t="s">
        <v>190</v>
      </c>
      <c r="I27" s="98">
        <v>7.944</v>
      </c>
      <c r="J27" s="150">
        <v>16</v>
      </c>
      <c r="K27" s="98">
        <v>6.0419999999999998</v>
      </c>
      <c r="L27" s="150">
        <v>51</v>
      </c>
      <c r="M27" s="154">
        <v>1.9020000000000001</v>
      </c>
      <c r="N27" s="35">
        <v>9</v>
      </c>
      <c r="O27" s="212" t="s">
        <v>177</v>
      </c>
      <c r="P27" s="151">
        <v>7.5030000000000001</v>
      </c>
      <c r="Q27" s="150">
        <v>52</v>
      </c>
      <c r="R27" s="98">
        <v>6.4619999999999997</v>
      </c>
      <c r="S27" s="150">
        <v>51</v>
      </c>
      <c r="T27" s="211">
        <v>1.0410000000000004</v>
      </c>
      <c r="U27" s="35">
        <v>41</v>
      </c>
      <c r="V27" s="212" t="s">
        <v>193</v>
      </c>
      <c r="W27" s="151">
        <v>8.0760000000000005</v>
      </c>
      <c r="X27" s="150">
        <v>16</v>
      </c>
      <c r="Y27" s="98">
        <v>6.4859999999999998</v>
      </c>
      <c r="Z27" s="150">
        <v>47</v>
      </c>
      <c r="AA27" s="211">
        <v>1.5900000000000007</v>
      </c>
      <c r="AB27" s="35">
        <v>9</v>
      </c>
      <c r="AC27" s="34" t="s">
        <v>194</v>
      </c>
      <c r="AD27" s="98">
        <v>7.8979999999999997</v>
      </c>
      <c r="AE27" s="150">
        <v>55</v>
      </c>
      <c r="AF27" s="98">
        <v>7.7549999999999999</v>
      </c>
      <c r="AG27" s="150">
        <v>51</v>
      </c>
      <c r="AH27" s="211">
        <v>0.14299999999999979</v>
      </c>
      <c r="AI27" s="35">
        <v>41</v>
      </c>
      <c r="AJ27" s="34" t="s">
        <v>187</v>
      </c>
      <c r="AK27" s="98">
        <v>8.7029999999999994</v>
      </c>
      <c r="AL27" s="150">
        <v>4</v>
      </c>
      <c r="AM27" s="98">
        <v>8.2040000000000006</v>
      </c>
      <c r="AN27" s="150">
        <v>20</v>
      </c>
      <c r="AO27" s="211">
        <v>0.49899999999999878</v>
      </c>
      <c r="AP27" s="35">
        <v>9</v>
      </c>
    </row>
    <row r="28" spans="1:42" ht="14.25" customHeight="1">
      <c r="A28" s="34" t="s">
        <v>189</v>
      </c>
      <c r="B28" s="98">
        <v>7.8559999999999999</v>
      </c>
      <c r="C28" s="150">
        <v>21</v>
      </c>
      <c r="D28" s="98">
        <v>6.6669999999999998</v>
      </c>
      <c r="E28" s="150">
        <v>10</v>
      </c>
      <c r="F28" s="154">
        <v>1.1890000000000001</v>
      </c>
      <c r="G28" s="35">
        <v>40</v>
      </c>
      <c r="H28" s="34" t="s">
        <v>182</v>
      </c>
      <c r="I28" s="98">
        <v>8.3460000000000001</v>
      </c>
      <c r="J28" s="150">
        <v>3</v>
      </c>
      <c r="K28" s="98">
        <v>6.4189999999999996</v>
      </c>
      <c r="L28" s="150">
        <v>21</v>
      </c>
      <c r="M28" s="154">
        <v>1.9270000000000005</v>
      </c>
      <c r="N28" s="35">
        <v>8</v>
      </c>
      <c r="O28" s="212" t="s">
        <v>150</v>
      </c>
      <c r="P28" s="151">
        <v>7.5810000000000004</v>
      </c>
      <c r="Q28" s="150">
        <v>48</v>
      </c>
      <c r="R28" s="98">
        <v>6.5369999999999999</v>
      </c>
      <c r="S28" s="150">
        <v>42</v>
      </c>
      <c r="T28" s="211">
        <v>1.0440000000000005</v>
      </c>
      <c r="U28" s="35">
        <v>40</v>
      </c>
      <c r="V28" s="212" t="s">
        <v>184</v>
      </c>
      <c r="W28" s="151">
        <v>8.4559999999999995</v>
      </c>
      <c r="X28" s="150">
        <v>3</v>
      </c>
      <c r="Y28" s="98">
        <v>6.8010000000000002</v>
      </c>
      <c r="Z28" s="150">
        <v>19</v>
      </c>
      <c r="AA28" s="211">
        <v>1.6549999999999994</v>
      </c>
      <c r="AB28" s="35">
        <v>8</v>
      </c>
      <c r="AC28" s="34" t="s">
        <v>186</v>
      </c>
      <c r="AD28" s="98">
        <v>8.1370000000000005</v>
      </c>
      <c r="AE28" s="150">
        <v>39</v>
      </c>
      <c r="AF28" s="98">
        <v>7.98</v>
      </c>
      <c r="AG28" s="150">
        <v>35</v>
      </c>
      <c r="AH28" s="211">
        <v>0.15700000000000003</v>
      </c>
      <c r="AI28" s="35">
        <v>40</v>
      </c>
      <c r="AJ28" s="34" t="s">
        <v>178</v>
      </c>
      <c r="AK28" s="98">
        <v>8.3279999999999994</v>
      </c>
      <c r="AL28" s="150">
        <v>25</v>
      </c>
      <c r="AM28" s="98">
        <v>7.7549999999999999</v>
      </c>
      <c r="AN28" s="150">
        <v>52</v>
      </c>
      <c r="AO28" s="211">
        <v>0.57299999999999951</v>
      </c>
      <c r="AP28" s="35">
        <v>8</v>
      </c>
    </row>
    <row r="29" spans="1:42" ht="14.25" customHeight="1">
      <c r="A29" s="34" t="s">
        <v>161</v>
      </c>
      <c r="B29" s="98">
        <v>7.2510000000000003</v>
      </c>
      <c r="C29" s="150">
        <v>52</v>
      </c>
      <c r="D29" s="98">
        <v>6.0609999999999999</v>
      </c>
      <c r="E29" s="150">
        <v>49</v>
      </c>
      <c r="F29" s="154">
        <v>1.1900000000000004</v>
      </c>
      <c r="G29" s="35">
        <v>39</v>
      </c>
      <c r="H29" s="34" t="s">
        <v>196</v>
      </c>
      <c r="I29" s="98">
        <v>8.0850000000000009</v>
      </c>
      <c r="J29" s="150">
        <v>10</v>
      </c>
      <c r="K29" s="98">
        <v>6.133</v>
      </c>
      <c r="L29" s="150">
        <v>43</v>
      </c>
      <c r="M29" s="154">
        <v>1.9520000000000008</v>
      </c>
      <c r="N29" s="35">
        <v>7</v>
      </c>
      <c r="O29" s="212" t="s">
        <v>156</v>
      </c>
      <c r="P29" s="151">
        <v>7.3650000000000002</v>
      </c>
      <c r="Q29" s="150">
        <v>59</v>
      </c>
      <c r="R29" s="98">
        <v>6.3120000000000003</v>
      </c>
      <c r="S29" s="150">
        <v>58</v>
      </c>
      <c r="T29" s="211">
        <v>1.0529999999999999</v>
      </c>
      <c r="U29" s="35">
        <v>39</v>
      </c>
      <c r="V29" s="212" t="s">
        <v>162</v>
      </c>
      <c r="W29" s="151">
        <v>8.0660000000000007</v>
      </c>
      <c r="X29" s="150">
        <v>18</v>
      </c>
      <c r="Y29" s="98">
        <v>6.4089999999999998</v>
      </c>
      <c r="Z29" s="150">
        <v>54</v>
      </c>
      <c r="AA29" s="211">
        <v>1.6570000000000009</v>
      </c>
      <c r="AB29" s="35">
        <v>7</v>
      </c>
      <c r="AC29" s="34" t="s">
        <v>147</v>
      </c>
      <c r="AD29" s="98">
        <v>8.4390000000000001</v>
      </c>
      <c r="AE29" s="150">
        <v>15</v>
      </c>
      <c r="AF29" s="98">
        <v>8.2789999999999999</v>
      </c>
      <c r="AG29" s="150">
        <v>16</v>
      </c>
      <c r="AH29" s="211">
        <v>0.16000000000000014</v>
      </c>
      <c r="AI29" s="35">
        <v>39</v>
      </c>
      <c r="AJ29" s="34" t="s">
        <v>182</v>
      </c>
      <c r="AK29" s="98">
        <v>8.9870000000000001</v>
      </c>
      <c r="AL29" s="150">
        <v>1</v>
      </c>
      <c r="AM29" s="98">
        <v>8.3819999999999997</v>
      </c>
      <c r="AN29" s="150">
        <v>10</v>
      </c>
      <c r="AO29" s="211">
        <v>0.60500000000000043</v>
      </c>
      <c r="AP29" s="35">
        <v>7</v>
      </c>
    </row>
    <row r="30" spans="1:42" ht="14.25" customHeight="1">
      <c r="A30" s="34" t="s">
        <v>185</v>
      </c>
      <c r="B30" s="98">
        <v>7.4779999999999998</v>
      </c>
      <c r="C30" s="150">
        <v>40</v>
      </c>
      <c r="D30" s="98">
        <v>6.2830000000000004</v>
      </c>
      <c r="E30" s="150">
        <v>32</v>
      </c>
      <c r="F30" s="154">
        <v>1.1949999999999994</v>
      </c>
      <c r="G30" s="35">
        <v>38</v>
      </c>
      <c r="H30" s="34" t="s">
        <v>193</v>
      </c>
      <c r="I30" s="98">
        <v>7.9640000000000004</v>
      </c>
      <c r="J30" s="150">
        <v>15</v>
      </c>
      <c r="K30" s="98">
        <v>5.8940000000000001</v>
      </c>
      <c r="L30" s="150">
        <v>55</v>
      </c>
      <c r="M30" s="154">
        <v>2.0700000000000003</v>
      </c>
      <c r="N30" s="35">
        <v>6</v>
      </c>
      <c r="O30" s="212" t="s">
        <v>155</v>
      </c>
      <c r="P30" s="151">
        <v>7.5309999999999997</v>
      </c>
      <c r="Q30" s="150">
        <v>51</v>
      </c>
      <c r="R30" s="98">
        <v>6.3760000000000003</v>
      </c>
      <c r="S30" s="150">
        <v>57</v>
      </c>
      <c r="T30" s="211">
        <v>1.1549999999999994</v>
      </c>
      <c r="U30" s="35">
        <v>38</v>
      </c>
      <c r="V30" s="212" t="s">
        <v>194</v>
      </c>
      <c r="W30" s="151">
        <v>7.9390000000000001</v>
      </c>
      <c r="X30" s="150">
        <v>25</v>
      </c>
      <c r="Y30" s="98">
        <v>6.28</v>
      </c>
      <c r="Z30" s="150">
        <v>60</v>
      </c>
      <c r="AA30" s="211">
        <v>1.6589999999999998</v>
      </c>
      <c r="AB30" s="35">
        <v>6</v>
      </c>
      <c r="AC30" s="34" t="s">
        <v>169</v>
      </c>
      <c r="AD30" s="98">
        <v>8.2460000000000004</v>
      </c>
      <c r="AE30" s="150">
        <v>32</v>
      </c>
      <c r="AF30" s="98">
        <v>8.0830000000000002</v>
      </c>
      <c r="AG30" s="150">
        <v>26</v>
      </c>
      <c r="AH30" s="211">
        <v>0.16300000000000026</v>
      </c>
      <c r="AI30" s="35">
        <v>38</v>
      </c>
      <c r="AJ30" s="34" t="s">
        <v>175</v>
      </c>
      <c r="AK30" s="98">
        <v>8.6609999999999996</v>
      </c>
      <c r="AL30" s="150">
        <v>10</v>
      </c>
      <c r="AM30" s="98">
        <v>8.0180000000000007</v>
      </c>
      <c r="AN30" s="150">
        <v>34</v>
      </c>
      <c r="AO30" s="211">
        <v>0.64299999999999891</v>
      </c>
      <c r="AP30" s="35">
        <v>6</v>
      </c>
    </row>
    <row r="31" spans="1:42" ht="14.25" customHeight="1">
      <c r="A31" s="34" t="s">
        <v>142</v>
      </c>
      <c r="B31" s="98">
        <v>7.6130000000000004</v>
      </c>
      <c r="C31" s="150">
        <v>32</v>
      </c>
      <c r="D31" s="98">
        <v>6.3689999999999998</v>
      </c>
      <c r="E31" s="150">
        <v>25</v>
      </c>
      <c r="F31" s="154">
        <v>1.2440000000000007</v>
      </c>
      <c r="G31" s="35">
        <v>37</v>
      </c>
      <c r="H31" s="34" t="s">
        <v>162</v>
      </c>
      <c r="I31" s="98">
        <v>7.944</v>
      </c>
      <c r="J31" s="150">
        <v>17</v>
      </c>
      <c r="K31" s="98">
        <v>5.8540000000000001</v>
      </c>
      <c r="L31" s="150">
        <v>58</v>
      </c>
      <c r="M31" s="154">
        <v>2.09</v>
      </c>
      <c r="N31" s="35">
        <v>5</v>
      </c>
      <c r="O31" s="212" t="s">
        <v>153</v>
      </c>
      <c r="P31" s="151">
        <v>7.6219999999999999</v>
      </c>
      <c r="Q31" s="150">
        <v>47</v>
      </c>
      <c r="R31" s="98">
        <v>6.4569999999999999</v>
      </c>
      <c r="S31" s="150">
        <v>52</v>
      </c>
      <c r="T31" s="211">
        <v>1.165</v>
      </c>
      <c r="U31" s="35">
        <v>37</v>
      </c>
      <c r="V31" s="212" t="s">
        <v>196</v>
      </c>
      <c r="W31" s="151">
        <v>8.1709999999999994</v>
      </c>
      <c r="X31" s="150">
        <v>12</v>
      </c>
      <c r="Y31" s="98">
        <v>6.49</v>
      </c>
      <c r="Z31" s="150">
        <v>46</v>
      </c>
      <c r="AA31" s="211">
        <v>1.6809999999999992</v>
      </c>
      <c r="AB31" s="35">
        <v>5</v>
      </c>
      <c r="AC31" s="34" t="s">
        <v>155</v>
      </c>
      <c r="AD31" s="98">
        <v>7.7960000000000003</v>
      </c>
      <c r="AE31" s="150">
        <v>60</v>
      </c>
      <c r="AF31" s="98">
        <v>7.6210000000000004</v>
      </c>
      <c r="AG31" s="150">
        <v>56</v>
      </c>
      <c r="AH31" s="211">
        <v>0.17499999999999982</v>
      </c>
      <c r="AI31" s="35">
        <v>37</v>
      </c>
      <c r="AJ31" s="34" t="s">
        <v>159</v>
      </c>
      <c r="AK31" s="98">
        <v>8.69</v>
      </c>
      <c r="AL31" s="215">
        <v>5</v>
      </c>
      <c r="AM31" s="98">
        <v>7.9269999999999996</v>
      </c>
      <c r="AN31" s="150">
        <v>39</v>
      </c>
      <c r="AO31" s="211">
        <v>0.7629999999999999</v>
      </c>
      <c r="AP31" s="35">
        <v>5</v>
      </c>
    </row>
    <row r="32" spans="1:42" ht="14.25" customHeight="1">
      <c r="A32" s="34" t="s">
        <v>216</v>
      </c>
      <c r="B32" s="98">
        <v>7.3289999999999997</v>
      </c>
      <c r="C32" s="150">
        <v>49</v>
      </c>
      <c r="D32" s="98">
        <v>6.0810000000000004</v>
      </c>
      <c r="E32" s="150">
        <v>48</v>
      </c>
      <c r="F32" s="154">
        <v>1.2479999999999993</v>
      </c>
      <c r="G32" s="35">
        <v>36</v>
      </c>
      <c r="H32" s="34" t="s">
        <v>184</v>
      </c>
      <c r="I32" s="98">
        <v>8.4260000000000002</v>
      </c>
      <c r="J32" s="150">
        <v>1</v>
      </c>
      <c r="K32" s="98">
        <v>6.335</v>
      </c>
      <c r="L32" s="150">
        <v>29</v>
      </c>
      <c r="M32" s="154">
        <v>2.0910000000000002</v>
      </c>
      <c r="N32" s="35">
        <v>4</v>
      </c>
      <c r="O32" s="212" t="s">
        <v>191</v>
      </c>
      <c r="P32" s="151">
        <v>8.1340000000000003</v>
      </c>
      <c r="Q32" s="150">
        <v>14</v>
      </c>
      <c r="R32" s="98">
        <v>6.9560000000000004</v>
      </c>
      <c r="S32" s="150">
        <v>12</v>
      </c>
      <c r="T32" s="211">
        <v>1.1779999999999999</v>
      </c>
      <c r="U32" s="35">
        <v>36</v>
      </c>
      <c r="V32" s="212" t="s">
        <v>182</v>
      </c>
      <c r="W32" s="151">
        <v>8.5869999999999997</v>
      </c>
      <c r="X32" s="150">
        <v>1</v>
      </c>
      <c r="Y32" s="98">
        <v>6.7919999999999998</v>
      </c>
      <c r="Z32" s="150">
        <v>21</v>
      </c>
      <c r="AA32" s="211">
        <v>1.7949999999999999</v>
      </c>
      <c r="AB32" s="35">
        <v>4</v>
      </c>
      <c r="AC32" s="34" t="s">
        <v>176</v>
      </c>
      <c r="AD32" s="98">
        <v>8.202</v>
      </c>
      <c r="AE32" s="150">
        <v>36</v>
      </c>
      <c r="AF32" s="98">
        <v>8.0220000000000002</v>
      </c>
      <c r="AG32" s="150">
        <v>33</v>
      </c>
      <c r="AH32" s="211">
        <v>0.17999999999999972</v>
      </c>
      <c r="AI32" s="35">
        <v>36</v>
      </c>
      <c r="AJ32" s="34" t="s">
        <v>198</v>
      </c>
      <c r="AK32" s="98">
        <v>8.0850000000000009</v>
      </c>
      <c r="AL32" s="150">
        <v>44</v>
      </c>
      <c r="AM32" s="98">
        <v>7.29</v>
      </c>
      <c r="AN32" s="150">
        <v>62</v>
      </c>
      <c r="AO32" s="211">
        <v>0.79500000000000082</v>
      </c>
      <c r="AP32" s="35">
        <v>4</v>
      </c>
    </row>
    <row r="33" spans="1:42" ht="14.25" customHeight="1">
      <c r="A33" s="34" t="s">
        <v>155</v>
      </c>
      <c r="B33" s="98">
        <v>7.2729999999999997</v>
      </c>
      <c r="C33" s="150">
        <v>51</v>
      </c>
      <c r="D33" s="98">
        <v>5.9790000000000001</v>
      </c>
      <c r="E33" s="150">
        <v>53</v>
      </c>
      <c r="F33" s="154">
        <v>1.2939999999999996</v>
      </c>
      <c r="G33" s="35">
        <v>35</v>
      </c>
      <c r="H33" s="34" t="s">
        <v>180</v>
      </c>
      <c r="I33" s="98">
        <v>8.1639999999999997</v>
      </c>
      <c r="J33" s="150">
        <v>7</v>
      </c>
      <c r="K33" s="98">
        <v>6.0259999999999998</v>
      </c>
      <c r="L33" s="150">
        <v>52</v>
      </c>
      <c r="M33" s="154">
        <v>2.1379999999999999</v>
      </c>
      <c r="N33" s="35">
        <v>3</v>
      </c>
      <c r="O33" s="212" t="s">
        <v>181</v>
      </c>
      <c r="P33" s="151">
        <v>7.742</v>
      </c>
      <c r="Q33" s="150">
        <v>39</v>
      </c>
      <c r="R33" s="98">
        <v>6.5389999999999997</v>
      </c>
      <c r="S33" s="150">
        <v>41</v>
      </c>
      <c r="T33" s="211">
        <v>1.2030000000000003</v>
      </c>
      <c r="U33" s="35">
        <v>35</v>
      </c>
      <c r="V33" s="212" t="s">
        <v>159</v>
      </c>
      <c r="W33" s="151">
        <v>8.4209999999999994</v>
      </c>
      <c r="X33" s="150">
        <v>4</v>
      </c>
      <c r="Y33" s="98">
        <v>6.5579999999999998</v>
      </c>
      <c r="Z33" s="150">
        <v>37</v>
      </c>
      <c r="AA33" s="211">
        <v>1.8629999999999995</v>
      </c>
      <c r="AB33" s="35">
        <v>3</v>
      </c>
      <c r="AC33" s="34" t="s">
        <v>183</v>
      </c>
      <c r="AD33" s="98">
        <v>8.48</v>
      </c>
      <c r="AE33" s="150">
        <v>13</v>
      </c>
      <c r="AF33" s="98">
        <v>8.2929999999999993</v>
      </c>
      <c r="AG33" s="150">
        <v>15</v>
      </c>
      <c r="AH33" s="211">
        <v>0.18700000000000117</v>
      </c>
      <c r="AI33" s="35">
        <v>35</v>
      </c>
      <c r="AJ33" s="34" t="s">
        <v>180</v>
      </c>
      <c r="AK33" s="98">
        <v>8.718</v>
      </c>
      <c r="AL33" s="150">
        <v>3</v>
      </c>
      <c r="AM33" s="98">
        <v>7.9050000000000002</v>
      </c>
      <c r="AN33" s="150">
        <v>40</v>
      </c>
      <c r="AO33" s="211">
        <v>0.81299999999999972</v>
      </c>
      <c r="AP33" s="35">
        <v>3</v>
      </c>
    </row>
    <row r="34" spans="1:42" ht="14.25" customHeight="1">
      <c r="A34" s="34" t="s">
        <v>153</v>
      </c>
      <c r="B34" s="98">
        <v>7.4630000000000001</v>
      </c>
      <c r="C34" s="150">
        <v>42</v>
      </c>
      <c r="D34" s="98">
        <v>6.1429999999999998</v>
      </c>
      <c r="E34" s="150">
        <v>42</v>
      </c>
      <c r="F34" s="154">
        <v>1.3200000000000003</v>
      </c>
      <c r="G34" s="35">
        <v>34</v>
      </c>
      <c r="H34" s="34" t="s">
        <v>194</v>
      </c>
      <c r="I34" s="98">
        <v>7.9969999999999999</v>
      </c>
      <c r="J34" s="150">
        <v>13</v>
      </c>
      <c r="K34" s="98">
        <v>5.7869999999999999</v>
      </c>
      <c r="L34" s="150">
        <v>59</v>
      </c>
      <c r="M34" s="154">
        <v>2.21</v>
      </c>
      <c r="N34" s="35">
        <v>2</v>
      </c>
      <c r="O34" s="212" t="s">
        <v>168</v>
      </c>
      <c r="P34" s="151">
        <v>7.8330000000000002</v>
      </c>
      <c r="Q34" s="150">
        <v>32</v>
      </c>
      <c r="R34" s="98">
        <v>6.6180000000000003</v>
      </c>
      <c r="S34" s="150">
        <v>31</v>
      </c>
      <c r="T34" s="211">
        <v>1.2149999999999999</v>
      </c>
      <c r="U34" s="35">
        <v>34</v>
      </c>
      <c r="V34" s="212" t="s">
        <v>180</v>
      </c>
      <c r="W34" s="151">
        <v>8.327</v>
      </c>
      <c r="X34" s="150">
        <v>7</v>
      </c>
      <c r="Y34" s="98">
        <v>6.4260000000000002</v>
      </c>
      <c r="Z34" s="150">
        <v>53</v>
      </c>
      <c r="AA34" s="211">
        <v>1.9009999999999998</v>
      </c>
      <c r="AB34" s="35">
        <v>2</v>
      </c>
      <c r="AC34" s="34" t="s">
        <v>168</v>
      </c>
      <c r="AD34" s="98">
        <v>8.2289999999999992</v>
      </c>
      <c r="AE34" s="150">
        <v>33</v>
      </c>
      <c r="AF34" s="98">
        <v>8.0229999999999997</v>
      </c>
      <c r="AG34" s="150">
        <v>32</v>
      </c>
      <c r="AH34" s="211">
        <v>0.20599999999999952</v>
      </c>
      <c r="AI34" s="35">
        <v>34</v>
      </c>
      <c r="AJ34" s="34" t="s">
        <v>166</v>
      </c>
      <c r="AK34" s="98">
        <v>8.282</v>
      </c>
      <c r="AL34" s="150">
        <v>29</v>
      </c>
      <c r="AM34" s="98">
        <v>7.4050000000000002</v>
      </c>
      <c r="AN34" s="150">
        <v>60</v>
      </c>
      <c r="AO34" s="211">
        <v>0.87699999999999978</v>
      </c>
      <c r="AP34" s="35">
        <v>2</v>
      </c>
    </row>
    <row r="35" spans="1:42" ht="14.25" customHeight="1">
      <c r="A35" s="34" t="s">
        <v>191</v>
      </c>
      <c r="B35" s="98">
        <v>7.9980000000000002</v>
      </c>
      <c r="C35" s="150">
        <v>12</v>
      </c>
      <c r="D35" s="98">
        <v>6.6470000000000002</v>
      </c>
      <c r="E35" s="150">
        <v>12</v>
      </c>
      <c r="F35" s="154">
        <v>1.351</v>
      </c>
      <c r="G35" s="35">
        <v>33</v>
      </c>
      <c r="H35" s="34" t="s">
        <v>199</v>
      </c>
      <c r="I35" s="98">
        <v>8.1440000000000001</v>
      </c>
      <c r="J35" s="150">
        <v>9</v>
      </c>
      <c r="K35" s="98">
        <v>5.7389999999999999</v>
      </c>
      <c r="L35" s="150">
        <v>61</v>
      </c>
      <c r="M35" s="154">
        <v>2.4050000000000002</v>
      </c>
      <c r="N35" s="35">
        <v>1</v>
      </c>
      <c r="O35" s="212" t="s">
        <v>165</v>
      </c>
      <c r="P35" s="151">
        <v>7.9089999999999998</v>
      </c>
      <c r="Q35" s="150">
        <v>29</v>
      </c>
      <c r="R35" s="98">
        <v>6.6929999999999996</v>
      </c>
      <c r="S35" s="150">
        <v>27</v>
      </c>
      <c r="T35" s="211">
        <v>1.2160000000000002</v>
      </c>
      <c r="U35" s="35">
        <v>33</v>
      </c>
      <c r="V35" s="212" t="s">
        <v>199</v>
      </c>
      <c r="W35" s="151">
        <v>8.2140000000000004</v>
      </c>
      <c r="X35" s="150">
        <v>10</v>
      </c>
      <c r="Y35" s="98">
        <v>6.24</v>
      </c>
      <c r="Z35" s="150">
        <v>61</v>
      </c>
      <c r="AA35" s="211">
        <v>1.9740000000000002</v>
      </c>
      <c r="AB35" s="35">
        <v>1</v>
      </c>
      <c r="AC35" s="37" t="s">
        <v>16</v>
      </c>
      <c r="AD35" s="99">
        <v>8.4459999999999997</v>
      </c>
      <c r="AE35" s="156">
        <v>14</v>
      </c>
      <c r="AF35" s="99">
        <v>8.2360000000000007</v>
      </c>
      <c r="AG35" s="156">
        <v>18</v>
      </c>
      <c r="AH35" s="214">
        <v>0.20999999999999908</v>
      </c>
      <c r="AI35" s="36">
        <v>33</v>
      </c>
      <c r="AJ35" s="34" t="s">
        <v>199</v>
      </c>
      <c r="AK35" s="98">
        <v>8.5239999999999991</v>
      </c>
      <c r="AL35" s="150">
        <v>11</v>
      </c>
      <c r="AM35" s="98">
        <v>7.33</v>
      </c>
      <c r="AN35" s="150">
        <v>61</v>
      </c>
      <c r="AO35" s="211">
        <v>1.1939999999999991</v>
      </c>
      <c r="AP35" s="35">
        <v>1</v>
      </c>
    </row>
    <row r="36" spans="1:42" ht="14.25" customHeight="1">
      <c r="A36" s="34" t="s">
        <v>143</v>
      </c>
      <c r="B36" s="98">
        <v>7.4820000000000002</v>
      </c>
      <c r="C36" s="150">
        <v>39</v>
      </c>
      <c r="D36" s="98">
        <v>6.125</v>
      </c>
      <c r="E36" s="150">
        <v>44</v>
      </c>
      <c r="F36" s="154">
        <v>1.3570000000000002</v>
      </c>
      <c r="G36" s="35">
        <v>32</v>
      </c>
      <c r="H36" s="38" t="s">
        <v>200</v>
      </c>
      <c r="I36" s="33">
        <v>7.7910000000000004</v>
      </c>
      <c r="J36" s="32"/>
      <c r="K36" s="33">
        <v>6.3440000000000003</v>
      </c>
      <c r="L36" s="32"/>
      <c r="M36" s="163">
        <f t="shared" ref="M36" si="0">I36-K36</f>
        <v>1.4470000000000001</v>
      </c>
      <c r="N36" s="144"/>
      <c r="O36" s="212" t="s">
        <v>195</v>
      </c>
      <c r="P36" s="151">
        <v>7.2930000000000001</v>
      </c>
      <c r="Q36" s="150">
        <v>61</v>
      </c>
      <c r="R36" s="98">
        <v>6.0709999999999997</v>
      </c>
      <c r="S36" s="150">
        <v>63</v>
      </c>
      <c r="T36" s="211">
        <v>1.2220000000000004</v>
      </c>
      <c r="U36" s="35">
        <v>32</v>
      </c>
      <c r="V36" s="216" t="s">
        <v>200</v>
      </c>
      <c r="W36" s="160">
        <v>7.976</v>
      </c>
      <c r="X36" s="32"/>
      <c r="Y36" s="33">
        <v>6.6779999999999999</v>
      </c>
      <c r="Z36" s="32"/>
      <c r="AA36" s="196">
        <f t="shared" ref="AA36" si="1">W36-Y36</f>
        <v>1.298</v>
      </c>
      <c r="AB36" s="144"/>
      <c r="AC36" s="34" t="s">
        <v>156</v>
      </c>
      <c r="AD36" s="98">
        <v>7.7469999999999999</v>
      </c>
      <c r="AE36" s="150">
        <v>61</v>
      </c>
      <c r="AF36" s="98">
        <v>7.5309999999999997</v>
      </c>
      <c r="AG36" s="150">
        <v>59</v>
      </c>
      <c r="AH36" s="211">
        <v>0.21600000000000019</v>
      </c>
      <c r="AI36" s="35">
        <v>32</v>
      </c>
      <c r="AJ36" s="38" t="s">
        <v>200</v>
      </c>
      <c r="AK36" s="33">
        <v>8.3420000000000005</v>
      </c>
      <c r="AL36" s="32"/>
      <c r="AM36" s="33">
        <v>8.0329999999999995</v>
      </c>
      <c r="AN36" s="32"/>
      <c r="AO36" s="196">
        <f t="shared" ref="AO36" si="2">AK36-AM36</f>
        <v>0.30900000000000105</v>
      </c>
      <c r="AP36" s="144"/>
    </row>
  </sheetData>
  <mergeCells count="24">
    <mergeCell ref="AM3:AN3"/>
    <mergeCell ref="AO3:AP3"/>
    <mergeCell ref="T3:U3"/>
    <mergeCell ref="W3:X3"/>
    <mergeCell ref="Y3:Z3"/>
    <mergeCell ref="AA3:AB3"/>
    <mergeCell ref="AD3:AE3"/>
    <mergeCell ref="AF3:AG3"/>
    <mergeCell ref="R3:S3"/>
    <mergeCell ref="B3:C3"/>
    <mergeCell ref="D3:E3"/>
    <mergeCell ref="AC2:AP2"/>
    <mergeCell ref="O1:AB1"/>
    <mergeCell ref="AC1:AP1"/>
    <mergeCell ref="A2:N2"/>
    <mergeCell ref="O2:AB2"/>
    <mergeCell ref="A1:N1"/>
    <mergeCell ref="F3:G3"/>
    <mergeCell ref="I3:J3"/>
    <mergeCell ref="K3:L3"/>
    <mergeCell ref="M3:N3"/>
    <mergeCell ref="P3:Q3"/>
    <mergeCell ref="AH3:AI3"/>
    <mergeCell ref="AK3:AL3"/>
  </mergeCells>
  <pageMargins left="0.78125" right="0.42708333333333331" top="0.74754901960784315" bottom="0.50245098039215685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t H m w V t p r 3 K 2 k A A A A 9 g A A A B I A H A B D b 2 5 m a W c v U G F j a 2 F n Z S 5 4 b W w g o h g A K K A U A A A A A A A A A A A A A A A A A A A A A A A A A A A A h Y 8 x D o I w G I W v Q r r T F k w M k p 8 y u I o x M S G u T a n Q A M X Q Q r m b g 0 f y C m I U d X N 8 3 / u G 9 + 7 X G 6 R T 2 3 i j 7 I 3 q d I I C T J E n t e g K p c s E D f b s R y h l c O C i 5 q X 0 Z l m b e D J F g i p r L z E h z j n s V r j r S x J S G p B T t j u K S r Y c f W T 1 X / a V N p Z r I R G D / D W G h T i g E d 5 E a 0 y B L B A y p b 9 C O O 9 9 t j 8 Q t k N j h 1 6 y U f n 5 H s g S g b w / s A d Q S w M E F A A C A A g A t H m w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R 5 s F Y o i k e 4 D g A A A B E A A A A T A B w A R m 9 y b X V s Y X M v U 2 V j d G l v b j E u b S C i G A A o o B Q A A A A A A A A A A A A A A A A A A A A A A A A A A A A r T k 0 u y c z P U w i G 0 I b W A F B L A Q I t A B Q A A g A I A L R 5 s F b a a 9 y t p A A A A P Y A A A A S A A A A A A A A A A A A A A A A A A A A A A B D b 2 5 m a W c v U G F j a 2 F n Z S 5 4 b W x Q S w E C L Q A U A A I A C A C 0 e b B W D 8 r p q 6 Q A A A D p A A A A E w A A A A A A A A A A A A A A A A D w A A A A W 0 N v b n R l b n R f V H l w Z X N d L n h t b F B L A Q I t A B Q A A g A I A L R 5 s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y 5 6 D 6 D G M P R Z y U 4 x H + H f g R A A A A A A I A A A A A A B B m A A A A A Q A A I A A A A E g 9 m p o k 7 U w q l F l H m b B H D f t G 2 D 0 f 4 B T u X U c r O 1 I F h w T P A A A A A A 6 A A A A A A g A A I A A A A C B + S 9 o F N b h a A Y m K S + v F R 4 I W V y H i D i z + m v S w 2 o Q s P Y t F U A A A A H K M C j 6 5 h a k 8 9 R 2 o K j 8 T u V F 6 I T N h L 9 z V D 1 5 W e 7 1 + 3 3 J A 9 f q A p p V 5 l 6 3 4 E V 0 w k 7 R C 5 M t + X y 0 Q 0 2 e 6 W + P 5 y 3 1 K D x r H e f 4 6 S x C d z c Z + i 5 S C z E k N Q A A A A N l m S p w h J D 5 N C 7 f X 6 J p t n G 0 2 P Q L P j G c Y a W R P n 9 O F L k m L + 3 g d K y F B U F l 1 2 L O 2 T K g O q h R 7 o V 3 l j j J j l N y l y f g o O K M = < / D a t a M a s h u p > 
</file>

<file path=customXml/itemProps1.xml><?xml version="1.0" encoding="utf-8"?>
<ds:datastoreItem xmlns:ds="http://schemas.openxmlformats.org/officeDocument/2006/customXml" ds:itemID="{61F52412-B344-492C-A1EF-34EDED9DED5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23</vt:i4>
      </vt:variant>
    </vt:vector>
  </HeadingPairs>
  <TitlesOfParts>
    <vt:vector size="50" baseType="lpstr">
      <vt:lpstr>TB từng môn (2)</vt:lpstr>
      <vt:lpstr>Lịch sử1</vt:lpstr>
      <vt:lpstr>Địa lí</vt:lpstr>
      <vt:lpstr>GDCD</vt:lpstr>
      <vt:lpstr>Dư Sử</vt:lpstr>
      <vt:lpstr>Dư Sử (2)</vt:lpstr>
      <vt:lpstr>Dư Địa</vt:lpstr>
      <vt:lpstr>Dư GD</vt:lpstr>
      <vt:lpstr>Chênh lệch cả nước</vt:lpstr>
      <vt:lpstr>TB từng môn</vt:lpstr>
      <vt:lpstr>Chênh lệch cả nước (2)</vt:lpstr>
      <vt:lpstr>Lịch sử thi thử</vt:lpstr>
      <vt:lpstr>Địa lí thi thử</vt:lpstr>
      <vt:lpstr>GDCD thi thử</vt:lpstr>
      <vt:lpstr>Lịch sử toàn quốc</vt:lpstr>
      <vt:lpstr>Lịch sử toàn quốc 1</vt:lpstr>
      <vt:lpstr>Lịch sử toàn quốc 1 (2)</vt:lpstr>
      <vt:lpstr>Địa lí toàn quốc</vt:lpstr>
      <vt:lpstr>Địa lí toàn quốc 1</vt:lpstr>
      <vt:lpstr>Địa lí toàn quốc 1 (2)</vt:lpstr>
      <vt:lpstr>GDCD toàn quốc</vt:lpstr>
      <vt:lpstr>GDCD toàn quốc 1</vt:lpstr>
      <vt:lpstr>Xây dựng ngân hàng đề</vt:lpstr>
      <vt:lpstr>So sánh các tỉnh</vt:lpstr>
      <vt:lpstr>So sánh các tỉnh (2)</vt:lpstr>
      <vt:lpstr>Thủ khoa</vt:lpstr>
      <vt:lpstr>Thủ khoa C</vt:lpstr>
      <vt:lpstr>'Địa lí'!Print_Area</vt:lpstr>
      <vt:lpstr>'Địa lí toàn quốc 1'!Print_Area</vt:lpstr>
      <vt:lpstr>'Địa lí toàn quốc 1 (2)'!Print_Area</vt:lpstr>
      <vt:lpstr>GDCD!Print_Area</vt:lpstr>
      <vt:lpstr>'GDCD toàn quốc 1'!Print_Area</vt:lpstr>
      <vt:lpstr>'Lịch sử toàn quốc 1'!Print_Area</vt:lpstr>
      <vt:lpstr>'Lịch sử toàn quốc 1 (2)'!Print_Area</vt:lpstr>
      <vt:lpstr>'Lịch sử1'!Print_Area</vt:lpstr>
      <vt:lpstr>'So sánh các tỉnh'!Print_Area</vt:lpstr>
      <vt:lpstr>'So sánh các tỉnh (2)'!Print_Area</vt:lpstr>
      <vt:lpstr>'Chênh lệch cả nước'!Print_Titles</vt:lpstr>
      <vt:lpstr>'Chênh lệch cả nước (2)'!Print_Titles</vt:lpstr>
      <vt:lpstr>'Địa lí toàn quốc'!Print_Titles</vt:lpstr>
      <vt:lpstr>'Địa lí toàn quốc 1'!Print_Titles</vt:lpstr>
      <vt:lpstr>'Địa lí toàn quốc 1 (2)'!Print_Titles</vt:lpstr>
      <vt:lpstr>'GDCD toàn quốc'!Print_Titles</vt:lpstr>
      <vt:lpstr>'GDCD toàn quốc 1'!Print_Titles</vt:lpstr>
      <vt:lpstr>'Lịch sử toàn quốc'!Print_Titles</vt:lpstr>
      <vt:lpstr>'Lịch sử toàn quốc 1'!Print_Titles</vt:lpstr>
      <vt:lpstr>'Lịch sử toàn quốc 1 (2)'!Print_Titles</vt:lpstr>
      <vt:lpstr>'So sánh các tỉnh (2)'!Print_Titles</vt:lpstr>
      <vt:lpstr>'TB từng môn'!Print_Titles</vt:lpstr>
      <vt:lpstr>'TB từng môn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Nhien</dc:creator>
  <cp:lastModifiedBy>Nhien</cp:lastModifiedBy>
  <cp:lastPrinted>2023-05-17T15:35:09Z</cp:lastPrinted>
  <dcterms:created xsi:type="dcterms:W3CDTF">2023-05-03T15:31:07Z</dcterms:created>
  <dcterms:modified xsi:type="dcterms:W3CDTF">2023-05-19T23:36:35Z</dcterms:modified>
</cp:coreProperties>
</file>