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othuy\kiểm tra tập trung\hk2\2021\CK2-TOAN-20-21\"/>
    </mc:Choice>
  </mc:AlternateContent>
  <bookViews>
    <workbookView xWindow="0" yWindow="0" windowWidth="8080" windowHeight="7680"/>
  </bookViews>
  <sheets>
    <sheet name="MT10" sheetId="15" r:id="rId1"/>
    <sheet name="MT11" sheetId="14" r:id="rId2"/>
    <sheet name="MT12" sheetId="1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4" i="15" l="1"/>
  <c r="L24" i="15"/>
  <c r="H24" i="15"/>
  <c r="D24" i="15"/>
  <c r="W24" i="15" s="1"/>
  <c r="AC22" i="15"/>
  <c r="AA22" i="15"/>
  <c r="W22" i="15" s="1"/>
  <c r="R22" i="15"/>
  <c r="P22" i="15"/>
  <c r="N22" i="15"/>
  <c r="L22" i="15"/>
  <c r="J22" i="15"/>
  <c r="H22" i="15"/>
  <c r="F22" i="15"/>
  <c r="D22" i="15"/>
  <c r="Y21" i="15"/>
  <c r="Z21" i="15" s="1"/>
  <c r="W21" i="15"/>
  <c r="U21" i="15"/>
  <c r="T21" i="15"/>
  <c r="S21" i="15"/>
  <c r="O21" i="15"/>
  <c r="K21" i="15"/>
  <c r="G21" i="15"/>
  <c r="V21" i="15" s="1"/>
  <c r="Z20" i="15"/>
  <c r="Y20" i="15"/>
  <c r="W20" i="15"/>
  <c r="U20" i="15"/>
  <c r="T20" i="15"/>
  <c r="S20" i="15"/>
  <c r="O20" i="15"/>
  <c r="K20" i="15"/>
  <c r="G20" i="15"/>
  <c r="V20" i="15" s="1"/>
  <c r="Y19" i="15"/>
  <c r="Z19" i="15" s="1"/>
  <c r="W19" i="15"/>
  <c r="U19" i="15"/>
  <c r="T19" i="15"/>
  <c r="S19" i="15"/>
  <c r="O19" i="15"/>
  <c r="G19" i="15"/>
  <c r="V19" i="15" s="1"/>
  <c r="Z18" i="15"/>
  <c r="Y18" i="15"/>
  <c r="W18" i="15"/>
  <c r="V18" i="15"/>
  <c r="U18" i="15"/>
  <c r="T18" i="15"/>
  <c r="S18" i="15"/>
  <c r="O18" i="15"/>
  <c r="K18" i="15"/>
  <c r="G18" i="15"/>
  <c r="Y17" i="15"/>
  <c r="Z17" i="15" s="1"/>
  <c r="W17" i="15"/>
  <c r="U17" i="15"/>
  <c r="T17" i="15"/>
  <c r="AD17" i="15" s="1"/>
  <c r="S17" i="15"/>
  <c r="Q17" i="15"/>
  <c r="O17" i="15"/>
  <c r="M17" i="15"/>
  <c r="K17" i="15"/>
  <c r="I17" i="15"/>
  <c r="G17" i="15"/>
  <c r="E17" i="15"/>
  <c r="V17" i="15" s="1"/>
  <c r="Y16" i="15"/>
  <c r="Z16" i="15" s="1"/>
  <c r="W16" i="15"/>
  <c r="U16" i="15"/>
  <c r="T16" i="15"/>
  <c r="AD16" i="15" s="1"/>
  <c r="S16" i="15"/>
  <c r="Q16" i="15"/>
  <c r="O16" i="15"/>
  <c r="M16" i="15"/>
  <c r="K16" i="15"/>
  <c r="I16" i="15"/>
  <c r="V16" i="15" s="1"/>
  <c r="G16" i="15"/>
  <c r="E16" i="15"/>
  <c r="Z15" i="15"/>
  <c r="Y15" i="15"/>
  <c r="W15" i="15"/>
  <c r="U15" i="15"/>
  <c r="T15" i="15"/>
  <c r="AD15" i="15" s="1"/>
  <c r="S15" i="15"/>
  <c r="Q15" i="15"/>
  <c r="O15" i="15"/>
  <c r="M15" i="15"/>
  <c r="K15" i="15"/>
  <c r="K22" i="15" s="1"/>
  <c r="I15" i="15"/>
  <c r="G15" i="15"/>
  <c r="E15" i="15"/>
  <c r="V15" i="15" s="1"/>
  <c r="Z14" i="15"/>
  <c r="Y14" i="15"/>
  <c r="W14" i="15"/>
  <c r="U14" i="15"/>
  <c r="T14" i="15"/>
  <c r="AD14" i="15" s="1"/>
  <c r="S14" i="15"/>
  <c r="Q14" i="15"/>
  <c r="O14" i="15"/>
  <c r="M14" i="15"/>
  <c r="K14" i="15"/>
  <c r="I14" i="15"/>
  <c r="G14" i="15"/>
  <c r="E14" i="15"/>
  <c r="V14" i="15" s="1"/>
  <c r="AD13" i="15"/>
  <c r="Y13" i="15"/>
  <c r="Y22" i="15" s="1"/>
  <c r="W13" i="15"/>
  <c r="U13" i="15"/>
  <c r="U22" i="15" s="1"/>
  <c r="T13" i="15"/>
  <c r="T22" i="15" s="1"/>
  <c r="AD22" i="15" s="1"/>
  <c r="S13" i="15"/>
  <c r="S22" i="15" s="1"/>
  <c r="Q13" i="15"/>
  <c r="Q22" i="15" s="1"/>
  <c r="O13" i="15"/>
  <c r="O22" i="15" s="1"/>
  <c r="M13" i="15"/>
  <c r="M22" i="15" s="1"/>
  <c r="K13" i="15"/>
  <c r="I13" i="15"/>
  <c r="I22" i="15" s="1"/>
  <c r="G13" i="15"/>
  <c r="G22" i="15" s="1"/>
  <c r="E13" i="15"/>
  <c r="E22" i="15" s="1"/>
  <c r="V13" i="15" l="1"/>
  <c r="V22" i="15" s="1"/>
  <c r="Z13" i="15"/>
  <c r="Z22" i="15" s="1"/>
  <c r="H23" i="14"/>
  <c r="AC21" i="14"/>
  <c r="AB21" i="14"/>
  <c r="AA21" i="14"/>
  <c r="W21" i="14"/>
  <c r="R21" i="14"/>
  <c r="P23" i="14" s="1"/>
  <c r="P21" i="14"/>
  <c r="N21" i="14"/>
  <c r="L23" i="14" s="1"/>
  <c r="L21" i="14"/>
  <c r="J21" i="14"/>
  <c r="H21" i="14"/>
  <c r="F21" i="14"/>
  <c r="D23" i="14" s="1"/>
  <c r="D21" i="14"/>
  <c r="Z20" i="14"/>
  <c r="Y20" i="14"/>
  <c r="W20" i="14"/>
  <c r="T20" i="14"/>
  <c r="S20" i="14"/>
  <c r="Q20" i="14"/>
  <c r="O20" i="14"/>
  <c r="M20" i="14"/>
  <c r="K20" i="14"/>
  <c r="I20" i="14"/>
  <c r="G20" i="14"/>
  <c r="E20" i="14"/>
  <c r="V20" i="14" s="1"/>
  <c r="Y19" i="14"/>
  <c r="Z19" i="14" s="1"/>
  <c r="W19" i="14"/>
  <c r="T19" i="14"/>
  <c r="S19" i="14"/>
  <c r="Q19" i="14"/>
  <c r="O19" i="14"/>
  <c r="M19" i="14"/>
  <c r="K19" i="14"/>
  <c r="I19" i="14"/>
  <c r="G19" i="14"/>
  <c r="V19" i="14" s="1"/>
  <c r="E19" i="14"/>
  <c r="Y18" i="14"/>
  <c r="Z18" i="14" s="1"/>
  <c r="W18" i="14"/>
  <c r="U18" i="14"/>
  <c r="T18" i="14"/>
  <c r="AD18" i="14" s="1"/>
  <c r="S18" i="14"/>
  <c r="Q18" i="14"/>
  <c r="O18" i="14"/>
  <c r="M18" i="14"/>
  <c r="K18" i="14"/>
  <c r="I18" i="14"/>
  <c r="G18" i="14"/>
  <c r="E18" i="14"/>
  <c r="V18" i="14" s="1"/>
  <c r="Z17" i="14"/>
  <c r="Y17" i="14"/>
  <c r="W17" i="14"/>
  <c r="U17" i="14"/>
  <c r="T17" i="14"/>
  <c r="AD17" i="14" s="1"/>
  <c r="S17" i="14"/>
  <c r="S21" i="14" s="1"/>
  <c r="Q17" i="14"/>
  <c r="O17" i="14"/>
  <c r="M17" i="14"/>
  <c r="K17" i="14"/>
  <c r="I17" i="14"/>
  <c r="G17" i="14"/>
  <c r="E17" i="14"/>
  <c r="V17" i="14" s="1"/>
  <c r="AD16" i="14"/>
  <c r="Y16" i="14"/>
  <c r="Z16" i="14" s="1"/>
  <c r="W16" i="14"/>
  <c r="U16" i="14"/>
  <c r="T16" i="14"/>
  <c r="S16" i="14"/>
  <c r="Q16" i="14"/>
  <c r="O16" i="14"/>
  <c r="M16" i="14"/>
  <c r="K16" i="14"/>
  <c r="I16" i="14"/>
  <c r="V16" i="14" s="1"/>
  <c r="G16" i="14"/>
  <c r="E16" i="14"/>
  <c r="AD15" i="14"/>
  <c r="Z15" i="14"/>
  <c r="Y15" i="14"/>
  <c r="W15" i="14"/>
  <c r="U15" i="14"/>
  <c r="T15" i="14"/>
  <c r="S15" i="14"/>
  <c r="Q15" i="14"/>
  <c r="O15" i="14"/>
  <c r="M15" i="14"/>
  <c r="K15" i="14"/>
  <c r="I15" i="14"/>
  <c r="G15" i="14"/>
  <c r="E15" i="14"/>
  <c r="V15" i="14" s="1"/>
  <c r="Y14" i="14"/>
  <c r="Z14" i="14" s="1"/>
  <c r="W14" i="14"/>
  <c r="U14" i="14"/>
  <c r="T14" i="14"/>
  <c r="AD14" i="14" s="1"/>
  <c r="S14" i="14"/>
  <c r="Q14" i="14"/>
  <c r="O14" i="14"/>
  <c r="M14" i="14"/>
  <c r="K14" i="14"/>
  <c r="I14" i="14"/>
  <c r="G14" i="14"/>
  <c r="E14" i="14"/>
  <c r="V14" i="14" s="1"/>
  <c r="Y13" i="14"/>
  <c r="Y21" i="14" s="1"/>
  <c r="W13" i="14"/>
  <c r="U13" i="14"/>
  <c r="U21" i="14" s="1"/>
  <c r="T13" i="14"/>
  <c r="AD13" i="14" s="1"/>
  <c r="S13" i="14"/>
  <c r="Q13" i="14"/>
  <c r="Q21" i="14" s="1"/>
  <c r="O13" i="14"/>
  <c r="O21" i="14" s="1"/>
  <c r="M13" i="14"/>
  <c r="M21" i="14" s="1"/>
  <c r="K13" i="14"/>
  <c r="K21" i="14" s="1"/>
  <c r="I13" i="14"/>
  <c r="V13" i="14" s="1"/>
  <c r="G13" i="14"/>
  <c r="G21" i="14" s="1"/>
  <c r="E13" i="14"/>
  <c r="E21" i="14" s="1"/>
  <c r="W23" i="14" l="1"/>
  <c r="V21" i="14"/>
  <c r="Z13" i="14"/>
  <c r="Z21" i="14" s="1"/>
  <c r="T21" i="14"/>
  <c r="AD21" i="14" s="1"/>
  <c r="I21" i="14"/>
  <c r="W16" i="13"/>
  <c r="W17" i="13"/>
  <c r="W18" i="13"/>
  <c r="W19" i="13"/>
  <c r="W20" i="13"/>
  <c r="W21" i="13"/>
  <c r="W22" i="13"/>
  <c r="V18" i="13"/>
  <c r="U17" i="13"/>
  <c r="U18" i="13"/>
  <c r="U19" i="13"/>
  <c r="U20" i="13"/>
  <c r="U21" i="13"/>
  <c r="U22" i="13"/>
  <c r="T17" i="13"/>
  <c r="T18" i="13"/>
  <c r="I17" i="13"/>
  <c r="E20" i="13"/>
  <c r="V20" i="13" s="1"/>
  <c r="E21" i="13"/>
  <c r="V21" i="13" s="1"/>
  <c r="E17" i="13"/>
  <c r="V17" i="13" s="1"/>
  <c r="E18" i="13"/>
  <c r="Z14" i="13"/>
  <c r="Z15" i="13"/>
  <c r="Z16" i="13"/>
  <c r="Z17" i="13"/>
  <c r="Z18" i="13"/>
  <c r="Z19" i="13"/>
  <c r="Z20" i="13"/>
  <c r="Z21" i="13"/>
  <c r="Z22" i="13"/>
  <c r="Z13" i="13"/>
  <c r="Y14" i="13"/>
  <c r="Y15" i="13"/>
  <c r="Y16" i="13"/>
  <c r="Y17" i="13"/>
  <c r="Y18" i="13"/>
  <c r="Y19" i="13"/>
  <c r="Y20" i="13"/>
  <c r="Y21" i="13"/>
  <c r="Y23" i="13" s="1"/>
  <c r="Y22" i="13"/>
  <c r="Y13" i="13"/>
  <c r="AC23" i="13" l="1"/>
  <c r="AB23" i="13"/>
  <c r="AA23" i="13"/>
  <c r="W23" i="13" s="1"/>
  <c r="R23" i="13"/>
  <c r="P23" i="13"/>
  <c r="L23" i="13"/>
  <c r="L25" i="13" s="1"/>
  <c r="J23" i="13"/>
  <c r="H23" i="13"/>
  <c r="H25" i="13" s="1"/>
  <c r="F23" i="13"/>
  <c r="D23" i="13"/>
  <c r="T22" i="13"/>
  <c r="S22" i="13"/>
  <c r="Q22" i="13"/>
  <c r="O22" i="13"/>
  <c r="M22" i="13"/>
  <c r="K22" i="13"/>
  <c r="I22" i="13"/>
  <c r="G22" i="13"/>
  <c r="E22" i="13"/>
  <c r="T19" i="13"/>
  <c r="S19" i="13"/>
  <c r="Q19" i="13"/>
  <c r="O19" i="13"/>
  <c r="M19" i="13"/>
  <c r="K19" i="13"/>
  <c r="I19" i="13"/>
  <c r="G19" i="13"/>
  <c r="E19" i="13"/>
  <c r="T16" i="13"/>
  <c r="U16" i="13"/>
  <c r="S16" i="13"/>
  <c r="Q16" i="13"/>
  <c r="O16" i="13"/>
  <c r="M16" i="13"/>
  <c r="K16" i="13"/>
  <c r="K13" i="13"/>
  <c r="K14" i="13"/>
  <c r="K15" i="13"/>
  <c r="I16" i="13"/>
  <c r="G16" i="13"/>
  <c r="E16" i="13"/>
  <c r="U13" i="13"/>
  <c r="U14" i="13"/>
  <c r="U15" i="13"/>
  <c r="S13" i="13"/>
  <c r="S14" i="13"/>
  <c r="S15" i="13"/>
  <c r="T15" i="13"/>
  <c r="W15" i="13"/>
  <c r="Q15" i="13"/>
  <c r="O15" i="13"/>
  <c r="M15" i="13"/>
  <c r="I15" i="13"/>
  <c r="G15" i="13"/>
  <c r="E15" i="13"/>
  <c r="T14" i="13"/>
  <c r="AD14" i="13" s="1"/>
  <c r="W14" i="13"/>
  <c r="Q14" i="13"/>
  <c r="O14" i="13"/>
  <c r="M14" i="13"/>
  <c r="I14" i="13"/>
  <c r="G14" i="13"/>
  <c r="E14" i="13"/>
  <c r="T13" i="13"/>
  <c r="W13" i="13"/>
  <c r="Q13" i="13"/>
  <c r="O13" i="13"/>
  <c r="M13" i="13"/>
  <c r="I13" i="13"/>
  <c r="G13" i="13"/>
  <c r="E13" i="13"/>
  <c r="V16" i="13" l="1"/>
  <c r="V19" i="13"/>
  <c r="V22" i="13"/>
  <c r="V14" i="13"/>
  <c r="V15" i="13"/>
  <c r="V13" i="13"/>
  <c r="AD15" i="13"/>
  <c r="P25" i="13"/>
  <c r="W25" i="13" s="1"/>
  <c r="AD19" i="13"/>
  <c r="D25" i="13"/>
  <c r="AD13" i="13"/>
  <c r="T23" i="13"/>
  <c r="U23" i="13"/>
  <c r="AD16" i="13"/>
  <c r="AD22" i="13"/>
  <c r="M23" i="13"/>
  <c r="G23" i="13"/>
  <c r="O23" i="13"/>
  <c r="S23" i="13"/>
  <c r="Q23" i="13"/>
  <c r="K23" i="13"/>
  <c r="I23" i="13"/>
  <c r="E23" i="13"/>
  <c r="Z23" i="13"/>
  <c r="AD23" i="13" l="1"/>
  <c r="V23" i="13"/>
</calcChain>
</file>

<file path=xl/comments1.xml><?xml version="1.0" encoding="utf-8"?>
<comments xmlns="http://schemas.openxmlformats.org/spreadsheetml/2006/main">
  <authors>
    <author>tc={FECF40E2-522D-D848-9280-A89EB5C07531}</author>
    <author>tc={6EB703B7-149D-644A-A97F-E53A2105BB6D}</author>
    <author>tc={6B504FEE-799F-1F4B-9194-A02D5FBB14A1}</author>
    <author>tc={9C25ADA3-A0DD-AE49-BB3C-59E65AB620DE}</author>
    <author>tc={CF71A66E-3463-7342-A80E-EE928DD366FF}</author>
    <author>tc={E7BFD2F1-ED2C-6D43-ABEB-4A08C0FFAEDC}</author>
    <author>tc={0157E8D4-46C7-2347-AE11-FF3BF7DE6F45}</author>
    <author>tc={692E6432-B1FC-734D-AAB1-C6AD9472D7BF}</author>
    <author>tc={BCBEFE35-DBAC-ED41-9E9D-60BAA6E02C97}</author>
    <author>tc={CACDEE2E-AEE1-D549-8120-7F1CB2B005E0}</author>
  </authors>
  <commentList>
    <comment ref="D12" authorId="0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12" authorId="1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12" authorId="2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12" authorId="3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12" authorId="0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I12" authorId="4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12" authorId="2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K12" authorId="5" shapeId="0">
      <text>
        <r>
          <rPr>
            <sz val="12"/>
            <color theme="1"/>
            <rFont val="Arial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12" authorId="0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M12" authorId="6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12" authorId="2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O12" authorId="7" shapeId="0">
      <text>
        <r>
          <rPr>
            <sz val="12"/>
            <color theme="1"/>
            <rFont val="Arial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12" authorId="0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Q12" authorId="8" shapeId="0">
      <text>
        <r>
          <rPr>
            <sz val="12"/>
            <color theme="1"/>
            <rFont val="Arial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12" authorId="2" shapeId="0">
      <text>
        <r>
          <rPr>
            <sz val="12"/>
            <color theme="1"/>
            <rFont val="Arial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S12" authorId="9" shapeId="0">
      <text>
        <r>
          <rPr>
            <sz val="12"/>
            <color theme="1"/>
            <rFont val="Arial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<sst xmlns="http://schemas.openxmlformats.org/spreadsheetml/2006/main" count="201" uniqueCount="79">
  <si>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</si>
  <si>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</si>
  <si>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</si>
  <si>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</si>
  <si>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</si>
  <si>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</si>
  <si>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Thời gian</t>
  </si>
  <si>
    <t>Tổng thời gian</t>
  </si>
  <si>
    <t>3 tiết</t>
  </si>
  <si>
    <t>1 tiết</t>
  </si>
  <si>
    <t>2 tiết</t>
  </si>
  <si>
    <t>ĐƠN VỊ KIẾN THỨC</t>
  </si>
  <si>
    <t>Tỉ lệ % (sau cân chỉnh)</t>
  </si>
  <si>
    <t>Thời lượng giảng dạy</t>
  </si>
  <si>
    <t>Tỉ lệ %</t>
  </si>
  <si>
    <t>Số điểm tương đương</t>
  </si>
  <si>
    <t>Số điểm cân chỉnh</t>
  </si>
  <si>
    <t>Tổng số câu TN</t>
  </si>
  <si>
    <t>Tổng số câu TL</t>
  </si>
  <si>
    <t>Tổng số câu</t>
  </si>
  <si>
    <t>Chú ý</t>
  </si>
  <si>
    <t>ch
TN</t>
  </si>
  <si>
    <t>ch
TL</t>
  </si>
  <si>
    <t>S
T
T</t>
  </si>
  <si>
    <t>Thời gian/câu trắc nghiệm/tự luận</t>
  </si>
  <si>
    <t>SỞ GIÁO DỤC VÀ ĐÀO TẠO THÀNH PHỐ HỒ CHÍ MINH</t>
  </si>
  <si>
    <t>TRUNG TÂM GIÁO DỤC KỸ THUẬT TỔNG HỢP VÀ HƯỚNG NGHIỆP</t>
  </si>
  <si>
    <t>LÊ THỊ HỒNG GẤM</t>
  </si>
  <si>
    <t>TỔNG</t>
  </si>
  <si>
    <t>TỈ LỆ</t>
  </si>
  <si>
    <t>TỔNG ĐIỂM</t>
  </si>
  <si>
    <t>MÔN: TOÁN - LỚP 10, THỜI GIAN 90 PHÚT</t>
  </si>
  <si>
    <t>4 tiết</t>
  </si>
  <si>
    <t>MÔN: TOÁN - LỚP 11, THỜI GIAN 90 PHÚT</t>
  </si>
  <si>
    <t>5 tiết</t>
  </si>
  <si>
    <t>MÔN: TOÁN - LỚP 12, THỜI GIAN 90 PHÚT</t>
  </si>
  <si>
    <t>I.1. Nguyên hàm</t>
  </si>
  <si>
    <t>I.2. Tích phân</t>
  </si>
  <si>
    <t>I.3. Ứng dụng của tích phân trong hình học</t>
  </si>
  <si>
    <t>II. SỐ PHỨC</t>
  </si>
  <si>
    <t>II.1. Số phức</t>
  </si>
  <si>
    <t>II.2. Cộng, trừ và nhân số phức</t>
  </si>
  <si>
    <t>II.3. Phép chia số phức</t>
  </si>
  <si>
    <t>II.4.Phương trình bậc hai với hệ số thực</t>
  </si>
  <si>
    <t>III.1.Hệ tọa độ trong không gian</t>
  </si>
  <si>
    <t>III.2.Phương trình mặt phẳng</t>
  </si>
  <si>
    <t>III.3.Phương trình đường thẳng trong không gian</t>
  </si>
  <si>
    <t>MA TRẬN ĐỀ KIỂM TRA CUỐI HỌC KỲ 2</t>
  </si>
  <si>
    <t>6 tiết</t>
  </si>
  <si>
    <t>41 tiết</t>
  </si>
  <si>
    <t xml:space="preserve">III. PHƯƠNG PHÁP TỌA ĐỘ TRONG KHÔNG GIAN </t>
  </si>
  <si>
    <t>I. NGUYÊN HÀM -TÍCH PHÂN VÀ ỨNG DỤNG</t>
  </si>
  <si>
    <t>ĐẠO HÀM</t>
  </si>
  <si>
    <t>I. Tìm đạo hàm của hàm số</t>
  </si>
  <si>
    <t>7 tiết</t>
  </si>
  <si>
    <t>II. Ứng dụng của đạo hàm: Tiếp tuyến của đồ thị hàm số</t>
  </si>
  <si>
    <t>III. Ứng dụng của đạo hàm: Phương trình - Bất phương trình đạo hàm</t>
  </si>
  <si>
    <t xml:space="preserve">3 tiết </t>
  </si>
  <si>
    <t>IV. Ứng dụng của đạo hàm: Ứng dụng trong vật lý</t>
  </si>
  <si>
    <t>VECTƠ TRONG KHÔNG GIAN
QUAN HỆ VUÔNG GÓC TRONG KHÔNG GIAN</t>
  </si>
  <si>
    <t>I. Dựng hình chóp</t>
  </si>
  <si>
    <t>II. Góc giữa đường thẳng và mặt phẳng</t>
  </si>
  <si>
    <t>III. Góc giữa hai mặt phẳng</t>
  </si>
  <si>
    <t>IV. Khoảng cách từ một điểm đến một mặt phẳng</t>
  </si>
  <si>
    <t>28 tiết</t>
  </si>
  <si>
    <t>BẤT PHƯƠNG TRÌNH</t>
  </si>
  <si>
    <t xml:space="preserve">I. Bất phương trình </t>
  </si>
  <si>
    <t>II. Bất phương trình chứa căn thức</t>
  </si>
  <si>
    <t>LƯỢNG GIÁC</t>
  </si>
  <si>
    <t>I. Công thức cơ bản- Công thức cộng</t>
  </si>
  <si>
    <t>II.Công thức lượng giác</t>
  </si>
  <si>
    <t>III. Góc (cung) liên kết</t>
  </si>
  <si>
    <t>PHƯƠNG PHÁP TỌA ĐỘ TRONG MẶT PHẲNG</t>
  </si>
  <si>
    <t>I. Viết phương trình đường thẳng</t>
  </si>
  <si>
    <t>II. Viết phương trình đường tròn</t>
  </si>
  <si>
    <t>II. Viết phương trình tiếp tuyến  đường tròn</t>
  </si>
  <si>
    <t>THỐNG KÊ</t>
  </si>
  <si>
    <t>Bảng tần số- tần suất và các đại lượng thống kê</t>
  </si>
  <si>
    <t>20 tiết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</si>
</sst>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_);_(@_)"/>
    <numFmt numFmtId="167" formatCode="0.0%"/>
    <numFmt numFmtId="168" formatCode="_(* #,##0.00_);_(* \(#,##0.00\);_(* &quot;-&quot;_);_(@_)"/>
  </numFmts>
  <fonts count="17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  <charset val="163"/>
    </font>
    <font>
      <sz val="12"/>
      <color theme="1"/>
      <name val="Times New Roman"/>
      <family val="1"/>
      <charset val="163"/>
    </font>
    <font>
      <b/>
      <sz val="12"/>
      <color rgb="FF000000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charset val="163"/>
    </font>
    <font>
      <b/>
      <sz val="12"/>
      <color theme="1"/>
      <name val="Times New Roman"/>
      <charset val="163"/>
    </font>
    <font>
      <b/>
      <sz val="14"/>
      <color theme="1"/>
      <name val="Times New Roman"/>
      <charset val="163"/>
    </font>
    <font>
      <i/>
      <sz val="12"/>
      <color theme="1"/>
      <name val="Times New Roman"/>
      <charset val="163"/>
    </font>
    <font>
      <b/>
      <sz val="12"/>
      <color rgb="FF000000"/>
      <name val="Times New Roman"/>
      <charset val="163"/>
    </font>
    <font>
      <b/>
      <i/>
      <sz val="12"/>
      <color theme="1"/>
      <name val="Times New Roman"/>
      <charset val="163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399914548173467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61">
    <xf numFmtId="0" fontId="0" fillId="0" borderId="0" xfId="0"/>
    <xf numFmtId="0" fontId="3" fillId="4" borderId="1" xfId="0" applyNumberFormat="1" applyFont="1" applyFill="1" applyBorder="1" applyAlignment="1" applyProtection="1">
      <alignment horizontal="center" vertical="center"/>
    </xf>
    <xf numFmtId="167" fontId="5" fillId="2" borderId="1" xfId="2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9" fontId="3" fillId="2" borderId="1" xfId="2" applyFont="1" applyFill="1" applyBorder="1" applyAlignment="1" applyProtection="1">
      <alignment horizontal="center" vertical="center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6" borderId="0" xfId="0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7" borderId="0" xfId="0" applyFont="1" applyFill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168" fontId="5" fillId="0" borderId="1" xfId="0" applyNumberFormat="1" applyFont="1" applyBorder="1" applyAlignment="1" applyProtection="1">
      <alignment horizontal="center" vertical="center"/>
      <protection locked="0"/>
    </xf>
    <xf numFmtId="0" fontId="5" fillId="2" borderId="1" xfId="2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2" borderId="1" xfId="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9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166" fontId="5" fillId="8" borderId="1" xfId="1" applyNumberFormat="1" applyFont="1" applyFill="1" applyBorder="1" applyAlignment="1" applyProtection="1">
      <alignment horizontal="center" vertical="center"/>
    </xf>
    <xf numFmtId="0" fontId="9" fillId="8" borderId="1" xfId="0" applyFont="1" applyFill="1" applyBorder="1" applyAlignment="1" applyProtection="1">
      <alignment horizontal="center" vertical="center"/>
    </xf>
    <xf numFmtId="0" fontId="5" fillId="4" borderId="1" xfId="0" applyNumberFormat="1" applyFont="1" applyFill="1" applyBorder="1" applyAlignment="1" applyProtection="1">
      <alignment horizontal="center" vertical="center"/>
    </xf>
    <xf numFmtId="168" fontId="5" fillId="4" borderId="1" xfId="0" applyNumberFormat="1" applyFont="1" applyFill="1" applyBorder="1" applyAlignment="1" applyProtection="1">
      <alignment horizontal="center" vertical="center"/>
    </xf>
    <xf numFmtId="168" fontId="9" fillId="4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5" fillId="8" borderId="1" xfId="3" applyNumberFormat="1" applyFont="1" applyFill="1" applyBorder="1" applyAlignment="1" applyProtection="1">
      <alignment horizontal="center" vertical="center"/>
    </xf>
    <xf numFmtId="0" fontId="5" fillId="8" borderId="1" xfId="1" applyNumberFormat="1" applyFont="1" applyFill="1" applyBorder="1" applyAlignment="1" applyProtection="1">
      <alignment horizontal="center" vertical="center"/>
    </xf>
    <xf numFmtId="0" fontId="9" fillId="8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7" fillId="0" borderId="7" xfId="0" applyNumberFormat="1" applyFont="1" applyBorder="1" applyAlignment="1" applyProtection="1">
      <alignment horizontal="center" vertical="center"/>
      <protection locked="0"/>
    </xf>
    <xf numFmtId="168" fontId="9" fillId="8" borderId="1" xfId="0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4" fillId="10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7" borderId="0" xfId="0" applyFont="1" applyFill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10" borderId="1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 applyProtection="1">
      <alignment horizontal="center" vertical="center" wrapText="1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1" fillId="0" borderId="1" xfId="0" applyNumberFormat="1" applyFont="1" applyBorder="1" applyAlignment="1" applyProtection="1">
      <alignment horizontal="center" vertical="center"/>
      <protection locked="0"/>
    </xf>
    <xf numFmtId="166" fontId="14" fillId="8" borderId="1" xfId="1" applyNumberFormat="1" applyFont="1" applyFill="1" applyBorder="1" applyAlignment="1" applyProtection="1">
      <alignment horizontal="center" vertical="center"/>
    </xf>
    <xf numFmtId="0" fontId="14" fillId="8" borderId="1" xfId="1" applyNumberFormat="1" applyFont="1" applyFill="1" applyBorder="1" applyAlignment="1" applyProtection="1">
      <alignment horizontal="center" vertical="center"/>
    </xf>
    <xf numFmtId="0" fontId="12" fillId="11" borderId="1" xfId="0" applyNumberFormat="1" applyFont="1" applyFill="1" applyBorder="1" applyAlignment="1" applyProtection="1">
      <alignment horizontal="center" vertical="center"/>
    </xf>
    <xf numFmtId="0" fontId="14" fillId="11" borderId="1" xfId="0" applyNumberFormat="1" applyFont="1" applyFill="1" applyBorder="1" applyAlignment="1" applyProtection="1">
      <alignment horizontal="center" vertical="center"/>
    </xf>
    <xf numFmtId="168" fontId="14" fillId="11" borderId="1" xfId="0" applyNumberFormat="1" applyFont="1" applyFill="1" applyBorder="1" applyAlignment="1" applyProtection="1">
      <alignment horizontal="center" vertical="center"/>
    </xf>
    <xf numFmtId="0" fontId="14" fillId="2" borderId="1" xfId="2" applyNumberFormat="1" applyFont="1" applyFill="1" applyBorder="1" applyAlignment="1" applyProtection="1">
      <alignment horizontal="center" vertical="center"/>
      <protection locked="0"/>
    </xf>
    <xf numFmtId="167" fontId="14" fillId="2" borderId="1" xfId="2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12" borderId="1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4" fillId="8" borderId="1" xfId="3" applyNumberFormat="1" applyFont="1" applyFill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8" xfId="0" applyFont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6" fillId="8" borderId="1" xfId="0" applyFont="1" applyFill="1" applyBorder="1" applyAlignment="1" applyProtection="1">
      <alignment horizontal="center" vertical="center"/>
    </xf>
    <xf numFmtId="0" fontId="12" fillId="11" borderId="1" xfId="0" applyFont="1" applyFill="1" applyBorder="1" applyAlignment="1" applyProtection="1">
      <alignment horizontal="center" vertical="center"/>
    </xf>
    <xf numFmtId="168" fontId="16" fillId="11" borderId="1" xfId="0" applyNumberFormat="1" applyFont="1" applyFill="1" applyBorder="1" applyAlignment="1" applyProtection="1">
      <alignment horizontal="center" vertical="center"/>
    </xf>
    <xf numFmtId="0" fontId="16" fillId="2" borderId="1" xfId="2" applyNumberFormat="1" applyFont="1" applyFill="1" applyBorder="1" applyAlignment="1" applyProtection="1">
      <alignment horizontal="center" vertical="center"/>
      <protection locked="0"/>
    </xf>
    <xf numFmtId="9" fontId="12" fillId="2" borderId="1" xfId="2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  <protection locked="0"/>
    </xf>
    <xf numFmtId="168" fontId="14" fillId="0" borderId="1" xfId="0" applyNumberFormat="1" applyFont="1" applyBorder="1" applyAlignment="1" applyProtection="1">
      <alignment horizontal="center" vertical="center"/>
      <protection locked="0"/>
    </xf>
    <xf numFmtId="9" fontId="11" fillId="0" borderId="1" xfId="0" applyNumberFormat="1" applyFont="1" applyFill="1" applyBorder="1" applyAlignment="1" applyProtection="1">
      <alignment vertical="center"/>
      <protection locked="0"/>
    </xf>
    <xf numFmtId="0" fontId="16" fillId="8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/>
    </xf>
    <xf numFmtId="9" fontId="9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9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8" borderId="1" xfId="0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1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2" fillId="11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9" fillId="9" borderId="5" xfId="0" applyFont="1" applyFill="1" applyBorder="1" applyAlignment="1" applyProtection="1">
      <alignment horizontal="center" vertical="center"/>
      <protection locked="0"/>
    </xf>
    <xf numFmtId="0" fontId="9" fillId="9" borderId="8" xfId="0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2051050" y="628650"/>
          <a:ext cx="1238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4" name="Straight Connector 3"/>
        <xdr:cNvCxnSpPr/>
      </xdr:nvCxnSpPr>
      <xdr:spPr>
        <a:xfrm>
          <a:off x="2057400" y="628650"/>
          <a:ext cx="1238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3</xdr:row>
      <xdr:rowOff>38100</xdr:rowOff>
    </xdr:from>
    <xdr:to>
      <xdr:col>2</xdr:col>
      <xdr:colOff>1403350</xdr:colOff>
      <xdr:row>3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057400" y="628650"/>
          <a:ext cx="123825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4"/>
  <sheetViews>
    <sheetView tabSelected="1" topLeftCell="A10" workbookViewId="0">
      <selection activeCell="A5" sqref="A5:V5"/>
    </sheetView>
  </sheetViews>
  <sheetFormatPr defaultColWidth="10.765625" defaultRowHeight="15.5" x14ac:dyDescent="0.35"/>
  <cols>
    <col min="1" max="1" width="3.4609375" style="8" customWidth="1"/>
    <col min="2" max="2" width="19.3828125" style="8" customWidth="1"/>
    <col min="3" max="3" width="39.765625" style="8" customWidth="1"/>
    <col min="4" max="4" width="3.765625" style="8" customWidth="1"/>
    <col min="5" max="5" width="4.921875" style="8" customWidth="1"/>
    <col min="6" max="6" width="4" style="8" customWidth="1"/>
    <col min="7" max="7" width="4.921875" style="8" customWidth="1"/>
    <col min="8" max="8" width="3.765625" style="8" customWidth="1"/>
    <col min="9" max="9" width="4.921875" style="8" customWidth="1"/>
    <col min="10" max="10" width="3.765625" style="8" customWidth="1"/>
    <col min="11" max="11" width="4.921875" style="8" customWidth="1"/>
    <col min="12" max="12" width="3.765625" style="8" customWidth="1"/>
    <col min="13" max="13" width="4.921875" style="8" customWidth="1"/>
    <col min="14" max="14" width="3.765625" style="8" customWidth="1"/>
    <col min="15" max="15" width="4.921875" style="8" customWidth="1"/>
    <col min="16" max="16" width="3.765625" style="8" customWidth="1"/>
    <col min="17" max="17" width="4.921875" style="8" customWidth="1"/>
    <col min="18" max="18" width="3.765625" style="8" customWidth="1"/>
    <col min="19" max="19" width="4.921875" style="8" customWidth="1"/>
    <col min="20" max="21" width="3.765625" style="8" customWidth="1"/>
    <col min="22" max="22" width="5.3046875" style="8" customWidth="1"/>
    <col min="23" max="23" width="6.921875" style="8" customWidth="1"/>
    <col min="24" max="24" width="7.07421875" style="8" customWidth="1"/>
    <col min="25" max="25" width="6.3046875" style="8" customWidth="1"/>
    <col min="26" max="26" width="7.07421875" style="8" customWidth="1"/>
    <col min="27" max="27" width="6.3828125" style="8" customWidth="1"/>
    <col min="28" max="28" width="6.3046875" style="8" customWidth="1"/>
    <col min="29" max="29" width="6.3828125" style="8" customWidth="1"/>
    <col min="30" max="30" width="15.69140625" style="54" bestFit="1" customWidth="1"/>
    <col min="31" max="16384" width="10.765625" style="8"/>
  </cols>
  <sheetData>
    <row r="1" spans="1:30" x14ac:dyDescent="0.35">
      <c r="A1" s="104" t="s">
        <v>25</v>
      </c>
      <c r="B1" s="104"/>
      <c r="C1" s="104"/>
      <c r="D1" s="104"/>
    </row>
    <row r="2" spans="1:30" x14ac:dyDescent="0.35">
      <c r="A2" s="103" t="s">
        <v>26</v>
      </c>
      <c r="B2" s="103"/>
      <c r="C2" s="103"/>
      <c r="D2" s="103"/>
    </row>
    <row r="3" spans="1:30" x14ac:dyDescent="0.35">
      <c r="A3" s="103" t="s">
        <v>27</v>
      </c>
      <c r="B3" s="103"/>
      <c r="C3" s="103"/>
      <c r="D3" s="103"/>
    </row>
    <row r="4" spans="1:30" x14ac:dyDescent="0.35">
      <c r="A4" s="53"/>
      <c r="B4" s="53"/>
      <c r="C4" s="53"/>
      <c r="D4" s="53"/>
    </row>
    <row r="5" spans="1:30" ht="17.5" x14ac:dyDescent="0.35">
      <c r="A5" s="107" t="s">
        <v>47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30" ht="17.5" x14ac:dyDescent="0.35">
      <c r="A6" s="107" t="s">
        <v>31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1:30" ht="17.5" x14ac:dyDescent="0.3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30" x14ac:dyDescent="0.35">
      <c r="A8" s="112" t="s">
        <v>24</v>
      </c>
      <c r="B8" s="112"/>
      <c r="C8" s="112"/>
      <c r="D8" s="9"/>
      <c r="E8" s="10">
        <v>0.8</v>
      </c>
      <c r="F8" s="11"/>
      <c r="G8" s="12">
        <v>6</v>
      </c>
      <c r="H8" s="11"/>
      <c r="I8" s="10">
        <v>1</v>
      </c>
      <c r="J8" s="11"/>
      <c r="K8" s="12">
        <v>10</v>
      </c>
      <c r="L8" s="11"/>
      <c r="M8" s="10">
        <v>1.5</v>
      </c>
      <c r="N8" s="11"/>
      <c r="O8" s="12">
        <v>13</v>
      </c>
      <c r="P8" s="11"/>
      <c r="Q8" s="10">
        <v>2.5</v>
      </c>
      <c r="R8" s="11"/>
      <c r="S8" s="12">
        <v>20</v>
      </c>
      <c r="T8" s="9"/>
    </row>
    <row r="9" spans="1:30" ht="15.5" customHeight="1" x14ac:dyDescent="0.35"/>
    <row r="10" spans="1:30" ht="17.5" x14ac:dyDescent="0.35">
      <c r="A10" s="108" t="s">
        <v>23</v>
      </c>
      <c r="B10" s="108" t="s">
        <v>0</v>
      </c>
      <c r="C10" s="110" t="s">
        <v>11</v>
      </c>
      <c r="D10" s="106" t="s">
        <v>1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14" t="s">
        <v>19</v>
      </c>
      <c r="U10" s="114"/>
      <c r="V10" s="108" t="s">
        <v>7</v>
      </c>
      <c r="W10" s="110" t="s">
        <v>12</v>
      </c>
      <c r="X10" s="105" t="s">
        <v>13</v>
      </c>
      <c r="Y10" s="105" t="s">
        <v>14</v>
      </c>
      <c r="Z10" s="105" t="s">
        <v>15</v>
      </c>
      <c r="AA10" s="105" t="s">
        <v>16</v>
      </c>
      <c r="AB10" s="105" t="s">
        <v>17</v>
      </c>
      <c r="AC10" s="105" t="s">
        <v>18</v>
      </c>
      <c r="AD10" s="109" t="s">
        <v>20</v>
      </c>
    </row>
    <row r="11" spans="1:30" ht="20" customHeight="1" x14ac:dyDescent="0.35">
      <c r="A11" s="108"/>
      <c r="B11" s="108"/>
      <c r="C11" s="111"/>
      <c r="D11" s="108" t="s">
        <v>2</v>
      </c>
      <c r="E11" s="108"/>
      <c r="F11" s="108"/>
      <c r="G11" s="108"/>
      <c r="H11" s="108" t="s">
        <v>3</v>
      </c>
      <c r="I11" s="108"/>
      <c r="J11" s="108"/>
      <c r="K11" s="108"/>
      <c r="L11" s="108" t="s">
        <v>4</v>
      </c>
      <c r="M11" s="108"/>
      <c r="N11" s="108"/>
      <c r="O11" s="108"/>
      <c r="P11" s="108" t="s">
        <v>5</v>
      </c>
      <c r="Q11" s="108"/>
      <c r="R11" s="108"/>
      <c r="S11" s="108"/>
      <c r="T11" s="114"/>
      <c r="U11" s="114"/>
      <c r="V11" s="108"/>
      <c r="W11" s="111"/>
      <c r="X11" s="105"/>
      <c r="Y11" s="105"/>
      <c r="Z11" s="105"/>
      <c r="AA11" s="105"/>
      <c r="AB11" s="105"/>
      <c r="AC11" s="105"/>
      <c r="AD11" s="109"/>
    </row>
    <row r="12" spans="1:30" ht="30" x14ac:dyDescent="0.35">
      <c r="A12" s="108"/>
      <c r="B12" s="108"/>
      <c r="C12" s="113"/>
      <c r="D12" s="52" t="s">
        <v>21</v>
      </c>
      <c r="E12" s="13" t="s">
        <v>6</v>
      </c>
      <c r="F12" s="52" t="s">
        <v>22</v>
      </c>
      <c r="G12" s="14" t="s">
        <v>6</v>
      </c>
      <c r="H12" s="52" t="s">
        <v>21</v>
      </c>
      <c r="I12" s="13" t="s">
        <v>6</v>
      </c>
      <c r="J12" s="52" t="s">
        <v>22</v>
      </c>
      <c r="K12" s="14" t="s">
        <v>6</v>
      </c>
      <c r="L12" s="52" t="s">
        <v>21</v>
      </c>
      <c r="M12" s="13" t="s">
        <v>6</v>
      </c>
      <c r="N12" s="52" t="s">
        <v>22</v>
      </c>
      <c r="O12" s="14" t="s">
        <v>6</v>
      </c>
      <c r="P12" s="52" t="s">
        <v>21</v>
      </c>
      <c r="Q12" s="13" t="s">
        <v>6</v>
      </c>
      <c r="R12" s="52" t="s">
        <v>22</v>
      </c>
      <c r="S12" s="14" t="s">
        <v>6</v>
      </c>
      <c r="T12" s="51" t="s">
        <v>21</v>
      </c>
      <c r="U12" s="51" t="s">
        <v>22</v>
      </c>
      <c r="V12" s="108"/>
      <c r="W12" s="113"/>
      <c r="X12" s="105"/>
      <c r="Y12" s="105"/>
      <c r="Z12" s="105"/>
      <c r="AA12" s="105"/>
      <c r="AB12" s="105"/>
      <c r="AC12" s="105"/>
      <c r="AD12" s="109"/>
    </row>
    <row r="13" spans="1:30" s="21" customFormat="1" x14ac:dyDescent="0.35">
      <c r="A13" s="15">
        <v>1</v>
      </c>
      <c r="B13" s="118" t="s">
        <v>65</v>
      </c>
      <c r="C13" s="16" t="s">
        <v>66</v>
      </c>
      <c r="D13" s="17"/>
      <c r="E13" s="31">
        <f>D13*$E$8</f>
        <v>0</v>
      </c>
      <c r="F13" s="17">
        <v>1</v>
      </c>
      <c r="G13" s="40">
        <f>F13*G$8</f>
        <v>6</v>
      </c>
      <c r="H13" s="17"/>
      <c r="I13" s="31">
        <f>H13*I$8</f>
        <v>0</v>
      </c>
      <c r="J13" s="17"/>
      <c r="K13" s="40">
        <f>J13*K$8</f>
        <v>0</v>
      </c>
      <c r="L13" s="17"/>
      <c r="M13" s="31">
        <f>L13*M$8</f>
        <v>0</v>
      </c>
      <c r="N13" s="17"/>
      <c r="O13" s="40">
        <f>N13*O$8</f>
        <v>0</v>
      </c>
      <c r="P13" s="17"/>
      <c r="Q13" s="31">
        <f>P13*Q$8</f>
        <v>0</v>
      </c>
      <c r="R13" s="17"/>
      <c r="S13" s="40">
        <f>R13*S$8</f>
        <v>0</v>
      </c>
      <c r="T13" s="1">
        <f>D13+H13+L13+P13</f>
        <v>0</v>
      </c>
      <c r="U13" s="1">
        <f>F13+J13+N13+R13</f>
        <v>1</v>
      </c>
      <c r="V13" s="33">
        <f>E13+G13+I13+K13+M13+O13+Q13+S13</f>
        <v>6</v>
      </c>
      <c r="W13" s="34" t="str">
        <f t="shared" ref="W13:W21" si="0">CONCATENATE(AA13*10,"%")</f>
        <v>10%</v>
      </c>
      <c r="X13" s="19" t="s">
        <v>10</v>
      </c>
      <c r="Y13" s="2">
        <f t="shared" ref="Y13:Y19" si="1">LEFT(X13,1)/LEFT($X$22,2)</f>
        <v>0.1</v>
      </c>
      <c r="Z13" s="3">
        <f>Y13*10</f>
        <v>1</v>
      </c>
      <c r="AA13" s="3">
        <v>1</v>
      </c>
      <c r="AB13" s="20"/>
      <c r="AC13" s="20">
        <v>1</v>
      </c>
      <c r="AD13" s="5" t="str">
        <f>IF(AND(T13=AB13,U13=AC13),"","Số Ch chưa khớp")</f>
        <v/>
      </c>
    </row>
    <row r="14" spans="1:30" s="21" customFormat="1" x14ac:dyDescent="0.35">
      <c r="A14" s="15">
        <v>2</v>
      </c>
      <c r="B14" s="119"/>
      <c r="C14" s="36" t="s">
        <v>67</v>
      </c>
      <c r="D14" s="17"/>
      <c r="E14" s="31">
        <f t="shared" ref="E14:E17" si="2">D14*$E$8</f>
        <v>0</v>
      </c>
      <c r="F14" s="17">
        <v>1</v>
      </c>
      <c r="G14" s="40">
        <f t="shared" ref="G14:G21" si="3">F14*G$8</f>
        <v>6</v>
      </c>
      <c r="H14" s="17"/>
      <c r="I14" s="31">
        <f t="shared" ref="I14:I17" si="4">H14*I$8</f>
        <v>0</v>
      </c>
      <c r="J14" s="17"/>
      <c r="K14" s="40">
        <f t="shared" ref="K14:K21" si="5">J14*K$8</f>
        <v>0</v>
      </c>
      <c r="L14" s="17"/>
      <c r="M14" s="31">
        <f t="shared" ref="M14:M17" si="6">L14*M$8</f>
        <v>0</v>
      </c>
      <c r="N14" s="17"/>
      <c r="O14" s="40">
        <f t="shared" ref="O14:O21" si="7">N14*O$8</f>
        <v>0</v>
      </c>
      <c r="P14" s="17"/>
      <c r="Q14" s="31">
        <f t="shared" ref="Q14:Q17" si="8">P14*Q$8</f>
        <v>0</v>
      </c>
      <c r="R14" s="17"/>
      <c r="S14" s="40">
        <f t="shared" ref="S14:S21" si="9">R14*S$8</f>
        <v>0</v>
      </c>
      <c r="T14" s="1">
        <f>D14+H14+L14+P14</f>
        <v>0</v>
      </c>
      <c r="U14" s="1">
        <f t="shared" ref="U14:U21" si="10">F14+J14+N14+R14</f>
        <v>1</v>
      </c>
      <c r="V14" s="33">
        <f t="shared" ref="V14:V21" si="11">E14+G14+I14+K14+M14+O14+Q14+S14</f>
        <v>6</v>
      </c>
      <c r="W14" s="34" t="str">
        <f t="shared" si="0"/>
        <v>10%</v>
      </c>
      <c r="X14" s="19" t="s">
        <v>9</v>
      </c>
      <c r="Y14" s="2">
        <f t="shared" si="1"/>
        <v>0.05</v>
      </c>
      <c r="Z14" s="3">
        <f t="shared" ref="Z14:Z21" si="12">Y14*10</f>
        <v>0.5</v>
      </c>
      <c r="AA14" s="3">
        <v>1</v>
      </c>
      <c r="AB14" s="20"/>
      <c r="AC14" s="20">
        <v>1</v>
      </c>
      <c r="AD14" s="5" t="str">
        <f t="shared" ref="AD14:AD22" si="13">IF(AND(T14=AB14,U14=AC14),"","Số Ch chưa khớp")</f>
        <v/>
      </c>
    </row>
    <row r="15" spans="1:30" s="21" customFormat="1" x14ac:dyDescent="0.35">
      <c r="A15" s="15">
        <v>3</v>
      </c>
      <c r="B15" s="110" t="s">
        <v>68</v>
      </c>
      <c r="C15" s="36" t="s">
        <v>69</v>
      </c>
      <c r="D15" s="17"/>
      <c r="E15" s="31">
        <f t="shared" si="2"/>
        <v>0</v>
      </c>
      <c r="F15" s="17"/>
      <c r="G15" s="40">
        <f t="shared" si="3"/>
        <v>0</v>
      </c>
      <c r="H15" s="17"/>
      <c r="I15" s="31">
        <f t="shared" si="4"/>
        <v>0</v>
      </c>
      <c r="J15" s="17"/>
      <c r="K15" s="39">
        <f>J15*K$8</f>
        <v>0</v>
      </c>
      <c r="L15" s="17"/>
      <c r="M15" s="31">
        <f t="shared" si="6"/>
        <v>0</v>
      </c>
      <c r="N15" s="17">
        <v>1</v>
      </c>
      <c r="O15" s="40">
        <f t="shared" si="7"/>
        <v>13</v>
      </c>
      <c r="P15" s="17"/>
      <c r="Q15" s="31">
        <f t="shared" si="8"/>
        <v>0</v>
      </c>
      <c r="R15" s="17"/>
      <c r="S15" s="40">
        <f t="shared" si="9"/>
        <v>0</v>
      </c>
      <c r="T15" s="1">
        <f t="shared" ref="T15:T21" si="14">D15+H15+L15+P15</f>
        <v>0</v>
      </c>
      <c r="U15" s="1">
        <f t="shared" si="10"/>
        <v>1</v>
      </c>
      <c r="V15" s="33">
        <f t="shared" si="11"/>
        <v>13</v>
      </c>
      <c r="W15" s="34" t="str">
        <f t="shared" si="0"/>
        <v>10%</v>
      </c>
      <c r="X15" s="19" t="s">
        <v>10</v>
      </c>
      <c r="Y15" s="2">
        <f t="shared" si="1"/>
        <v>0.1</v>
      </c>
      <c r="Z15" s="3">
        <f t="shared" si="12"/>
        <v>1</v>
      </c>
      <c r="AA15" s="3">
        <v>1</v>
      </c>
      <c r="AB15" s="20"/>
      <c r="AC15" s="20">
        <v>1</v>
      </c>
      <c r="AD15" s="5" t="str">
        <f t="shared" si="13"/>
        <v/>
      </c>
    </row>
    <row r="16" spans="1:30" s="21" customFormat="1" x14ac:dyDescent="0.35">
      <c r="A16" s="15">
        <v>4</v>
      </c>
      <c r="B16" s="111"/>
      <c r="C16" s="36" t="s">
        <v>70</v>
      </c>
      <c r="D16" s="17"/>
      <c r="E16" s="31">
        <f>D16*$E$8</f>
        <v>0</v>
      </c>
      <c r="F16" s="17"/>
      <c r="G16" s="40">
        <f t="shared" si="3"/>
        <v>0</v>
      </c>
      <c r="H16" s="17"/>
      <c r="I16" s="31">
        <f t="shared" si="4"/>
        <v>0</v>
      </c>
      <c r="J16" s="17"/>
      <c r="K16" s="40">
        <f t="shared" si="5"/>
        <v>0</v>
      </c>
      <c r="L16" s="17"/>
      <c r="M16" s="31">
        <f t="shared" si="6"/>
        <v>0</v>
      </c>
      <c r="N16" s="17"/>
      <c r="O16" s="40">
        <f t="shared" si="7"/>
        <v>0</v>
      </c>
      <c r="P16" s="17"/>
      <c r="Q16" s="31">
        <f t="shared" si="8"/>
        <v>0</v>
      </c>
      <c r="R16" s="17">
        <v>1</v>
      </c>
      <c r="S16" s="40">
        <f t="shared" si="9"/>
        <v>20</v>
      </c>
      <c r="T16" s="1">
        <f t="shared" si="14"/>
        <v>0</v>
      </c>
      <c r="U16" s="1">
        <f t="shared" si="10"/>
        <v>1</v>
      </c>
      <c r="V16" s="33">
        <f t="shared" si="11"/>
        <v>20</v>
      </c>
      <c r="W16" s="34" t="str">
        <f t="shared" si="0"/>
        <v>10%</v>
      </c>
      <c r="X16" s="19" t="s">
        <v>8</v>
      </c>
      <c r="Y16" s="2">
        <f t="shared" si="1"/>
        <v>0.15</v>
      </c>
      <c r="Z16" s="3">
        <f t="shared" si="12"/>
        <v>1.5</v>
      </c>
      <c r="AA16" s="3">
        <v>1</v>
      </c>
      <c r="AB16" s="20"/>
      <c r="AC16" s="20">
        <v>1</v>
      </c>
      <c r="AD16" s="5" t="str">
        <f t="shared" si="13"/>
        <v/>
      </c>
    </row>
    <row r="17" spans="1:30" s="21" customFormat="1" x14ac:dyDescent="0.35">
      <c r="A17" s="15">
        <v>5</v>
      </c>
      <c r="B17" s="111"/>
      <c r="C17" s="36" t="s">
        <v>71</v>
      </c>
      <c r="D17" s="17"/>
      <c r="E17" s="31">
        <f t="shared" si="2"/>
        <v>0</v>
      </c>
      <c r="F17" s="17"/>
      <c r="G17" s="40">
        <f t="shared" si="3"/>
        <v>0</v>
      </c>
      <c r="H17" s="17"/>
      <c r="I17" s="31">
        <f t="shared" si="4"/>
        <v>0</v>
      </c>
      <c r="J17" s="17"/>
      <c r="K17" s="40">
        <f t="shared" si="5"/>
        <v>0</v>
      </c>
      <c r="L17" s="17"/>
      <c r="M17" s="31">
        <f t="shared" si="6"/>
        <v>0</v>
      </c>
      <c r="N17" s="17">
        <v>1</v>
      </c>
      <c r="O17" s="40">
        <f t="shared" si="7"/>
        <v>13</v>
      </c>
      <c r="P17" s="17"/>
      <c r="Q17" s="31">
        <f t="shared" si="8"/>
        <v>0</v>
      </c>
      <c r="R17" s="17"/>
      <c r="S17" s="40">
        <f t="shared" si="9"/>
        <v>0</v>
      </c>
      <c r="T17" s="1">
        <f t="shared" si="14"/>
        <v>0</v>
      </c>
      <c r="U17" s="1">
        <f t="shared" si="10"/>
        <v>1</v>
      </c>
      <c r="V17" s="33">
        <f t="shared" si="11"/>
        <v>13</v>
      </c>
      <c r="W17" s="34" t="str">
        <f t="shared" si="0"/>
        <v>10%</v>
      </c>
      <c r="X17" s="19" t="s">
        <v>10</v>
      </c>
      <c r="Y17" s="2">
        <f t="shared" si="1"/>
        <v>0.1</v>
      </c>
      <c r="Z17" s="3">
        <f t="shared" si="12"/>
        <v>1</v>
      </c>
      <c r="AA17" s="3">
        <v>1</v>
      </c>
      <c r="AB17" s="20"/>
      <c r="AC17" s="20">
        <v>1</v>
      </c>
      <c r="AD17" s="5" t="str">
        <f t="shared" si="13"/>
        <v/>
      </c>
    </row>
    <row r="18" spans="1:30" s="21" customFormat="1" x14ac:dyDescent="0.35">
      <c r="A18" s="15">
        <v>6</v>
      </c>
      <c r="B18" s="120" t="s">
        <v>72</v>
      </c>
      <c r="C18" s="37" t="s">
        <v>73</v>
      </c>
      <c r="D18" s="17"/>
      <c r="E18" s="31"/>
      <c r="F18" s="17">
        <v>1</v>
      </c>
      <c r="G18" s="40">
        <f t="shared" si="3"/>
        <v>6</v>
      </c>
      <c r="H18" s="17"/>
      <c r="I18" s="31"/>
      <c r="J18" s="17"/>
      <c r="K18" s="40">
        <f t="shared" si="5"/>
        <v>0</v>
      </c>
      <c r="L18" s="17"/>
      <c r="M18" s="31"/>
      <c r="N18" s="23"/>
      <c r="O18" s="40">
        <f t="shared" si="7"/>
        <v>0</v>
      </c>
      <c r="P18" s="17"/>
      <c r="Q18" s="31"/>
      <c r="R18" s="17"/>
      <c r="S18" s="40">
        <f t="shared" si="9"/>
        <v>0</v>
      </c>
      <c r="T18" s="1">
        <f t="shared" si="14"/>
        <v>0</v>
      </c>
      <c r="U18" s="1">
        <f t="shared" si="10"/>
        <v>1</v>
      </c>
      <c r="V18" s="33">
        <f t="shared" si="11"/>
        <v>6</v>
      </c>
      <c r="W18" s="34" t="str">
        <f t="shared" si="0"/>
        <v>10%</v>
      </c>
      <c r="X18" s="19" t="s">
        <v>10</v>
      </c>
      <c r="Y18" s="2">
        <f t="shared" si="1"/>
        <v>0.1</v>
      </c>
      <c r="Z18" s="3">
        <f t="shared" si="12"/>
        <v>1</v>
      </c>
      <c r="AA18" s="3">
        <v>1</v>
      </c>
      <c r="AB18" s="20"/>
      <c r="AC18" s="20">
        <v>1</v>
      </c>
      <c r="AD18" s="5"/>
    </row>
    <row r="19" spans="1:30" s="21" customFormat="1" x14ac:dyDescent="0.35">
      <c r="A19" s="15">
        <v>7</v>
      </c>
      <c r="B19" s="160"/>
      <c r="C19" s="38" t="s">
        <v>74</v>
      </c>
      <c r="D19" s="17"/>
      <c r="E19" s="31"/>
      <c r="F19" s="17">
        <v>1</v>
      </c>
      <c r="G19" s="40">
        <f t="shared" si="3"/>
        <v>6</v>
      </c>
      <c r="H19" s="17"/>
      <c r="I19" s="31"/>
      <c r="J19" s="17"/>
      <c r="K19" s="40"/>
      <c r="L19" s="17"/>
      <c r="M19" s="31"/>
      <c r="N19" s="23"/>
      <c r="O19" s="40">
        <f t="shared" si="7"/>
        <v>0</v>
      </c>
      <c r="P19" s="17"/>
      <c r="Q19" s="31"/>
      <c r="R19" s="17"/>
      <c r="S19" s="40">
        <f t="shared" si="9"/>
        <v>0</v>
      </c>
      <c r="T19" s="1">
        <f t="shared" si="14"/>
        <v>0</v>
      </c>
      <c r="U19" s="1">
        <f t="shared" si="10"/>
        <v>1</v>
      </c>
      <c r="V19" s="33">
        <f t="shared" si="11"/>
        <v>6</v>
      </c>
      <c r="W19" s="34" t="str">
        <f t="shared" si="0"/>
        <v>10%</v>
      </c>
      <c r="X19" s="19" t="s">
        <v>10</v>
      </c>
      <c r="Y19" s="2">
        <f t="shared" si="1"/>
        <v>0.1</v>
      </c>
      <c r="Z19" s="3">
        <f t="shared" si="12"/>
        <v>1</v>
      </c>
      <c r="AA19" s="3">
        <v>1</v>
      </c>
      <c r="AB19" s="20"/>
      <c r="AC19" s="20">
        <v>1</v>
      </c>
      <c r="AD19" s="5"/>
    </row>
    <row r="20" spans="1:30" s="21" customFormat="1" x14ac:dyDescent="0.35">
      <c r="A20" s="15">
        <v>8</v>
      </c>
      <c r="B20" s="121"/>
      <c r="C20" s="38" t="s">
        <v>75</v>
      </c>
      <c r="D20" s="17"/>
      <c r="E20" s="31"/>
      <c r="F20" s="17"/>
      <c r="G20" s="40">
        <f t="shared" si="3"/>
        <v>0</v>
      </c>
      <c r="H20" s="17"/>
      <c r="I20" s="31"/>
      <c r="J20" s="17">
        <v>1</v>
      </c>
      <c r="K20" s="40">
        <f t="shared" si="5"/>
        <v>10</v>
      </c>
      <c r="L20" s="17"/>
      <c r="M20" s="31"/>
      <c r="N20" s="23"/>
      <c r="O20" s="40">
        <f t="shared" si="7"/>
        <v>0</v>
      </c>
      <c r="P20" s="17"/>
      <c r="Q20" s="31"/>
      <c r="R20" s="17"/>
      <c r="S20" s="40">
        <f t="shared" si="9"/>
        <v>0</v>
      </c>
      <c r="T20" s="1">
        <f t="shared" si="14"/>
        <v>0</v>
      </c>
      <c r="U20" s="1">
        <f t="shared" si="10"/>
        <v>1</v>
      </c>
      <c r="V20" s="33">
        <f t="shared" si="11"/>
        <v>10</v>
      </c>
      <c r="W20" s="34" t="str">
        <f t="shared" si="0"/>
        <v>15%</v>
      </c>
      <c r="X20" s="19" t="s">
        <v>10</v>
      </c>
      <c r="Y20" s="2">
        <f>LEFT(X20,1)/LEFT($X$22,2)</f>
        <v>0.1</v>
      </c>
      <c r="Z20" s="3">
        <f t="shared" si="12"/>
        <v>1</v>
      </c>
      <c r="AA20" s="3">
        <v>1.5</v>
      </c>
      <c r="AB20" s="20"/>
      <c r="AC20" s="20">
        <v>1</v>
      </c>
      <c r="AD20" s="5"/>
    </row>
    <row r="21" spans="1:30" s="21" customFormat="1" x14ac:dyDescent="0.35">
      <c r="A21" s="15">
        <v>9</v>
      </c>
      <c r="B21" s="50" t="s">
        <v>76</v>
      </c>
      <c r="C21" s="38" t="s">
        <v>77</v>
      </c>
      <c r="D21" s="17"/>
      <c r="E21" s="31"/>
      <c r="F21" s="17"/>
      <c r="G21" s="40">
        <f t="shared" si="3"/>
        <v>0</v>
      </c>
      <c r="H21" s="17"/>
      <c r="I21" s="31"/>
      <c r="J21" s="17">
        <v>1</v>
      </c>
      <c r="K21" s="40">
        <f t="shared" si="5"/>
        <v>10</v>
      </c>
      <c r="L21" s="17"/>
      <c r="M21" s="31"/>
      <c r="N21" s="23"/>
      <c r="O21" s="40">
        <f t="shared" si="7"/>
        <v>0</v>
      </c>
      <c r="P21" s="17"/>
      <c r="Q21" s="31"/>
      <c r="R21" s="17"/>
      <c r="S21" s="40">
        <f t="shared" si="9"/>
        <v>0</v>
      </c>
      <c r="T21" s="1">
        <f t="shared" si="14"/>
        <v>0</v>
      </c>
      <c r="U21" s="1">
        <f t="shared" si="10"/>
        <v>1</v>
      </c>
      <c r="V21" s="33">
        <f t="shared" si="11"/>
        <v>10</v>
      </c>
      <c r="W21" s="34" t="str">
        <f t="shared" si="0"/>
        <v>15%</v>
      </c>
      <c r="X21" s="19" t="s">
        <v>32</v>
      </c>
      <c r="Y21" s="2">
        <f>LEFT(X21,1)/LEFT($X$22,2)</f>
        <v>0.2</v>
      </c>
      <c r="Z21" s="3">
        <f t="shared" si="12"/>
        <v>2</v>
      </c>
      <c r="AA21" s="3">
        <v>1.5</v>
      </c>
      <c r="AB21" s="20"/>
      <c r="AC21" s="20">
        <v>1</v>
      </c>
      <c r="AD21" s="5"/>
    </row>
    <row r="22" spans="1:30" s="21" customFormat="1" ht="28" customHeight="1" x14ac:dyDescent="0.35">
      <c r="A22" s="125" t="s">
        <v>28</v>
      </c>
      <c r="B22" s="126"/>
      <c r="C22" s="127"/>
      <c r="D22" s="24">
        <f>SUM(D13:D17)</f>
        <v>0</v>
      </c>
      <c r="E22" s="32">
        <f>SUM(E13:E17)</f>
        <v>0</v>
      </c>
      <c r="F22" s="24">
        <f>SUM(F13:F21)</f>
        <v>4</v>
      </c>
      <c r="G22" s="24">
        <f t="shared" ref="G22:S22" si="15">SUM(G13:G21)</f>
        <v>24</v>
      </c>
      <c r="H22" s="24">
        <f t="shared" si="15"/>
        <v>0</v>
      </c>
      <c r="I22" s="24">
        <f t="shared" si="15"/>
        <v>0</v>
      </c>
      <c r="J22" s="24">
        <f t="shared" si="15"/>
        <v>2</v>
      </c>
      <c r="K22" s="24">
        <f t="shared" si="15"/>
        <v>20</v>
      </c>
      <c r="L22" s="24">
        <f t="shared" si="15"/>
        <v>0</v>
      </c>
      <c r="M22" s="24">
        <f t="shared" si="15"/>
        <v>0</v>
      </c>
      <c r="N22" s="24">
        <f t="shared" si="15"/>
        <v>2</v>
      </c>
      <c r="O22" s="24">
        <f t="shared" si="15"/>
        <v>26</v>
      </c>
      <c r="P22" s="24">
        <f t="shared" si="15"/>
        <v>0</v>
      </c>
      <c r="Q22" s="24">
        <f t="shared" si="15"/>
        <v>0</v>
      </c>
      <c r="R22" s="24">
        <f t="shared" si="15"/>
        <v>1</v>
      </c>
      <c r="S22" s="24">
        <f t="shared" si="15"/>
        <v>20</v>
      </c>
      <c r="T22" s="6">
        <f>SUM(T13:T17)</f>
        <v>0</v>
      </c>
      <c r="U22" s="6">
        <f>SUM(U13:U21)</f>
        <v>9</v>
      </c>
      <c r="V22" s="1">
        <f>SUM(V13:V21)</f>
        <v>90</v>
      </c>
      <c r="W22" s="35" t="str">
        <f>CONCATENATE(AA22*10,"%")</f>
        <v>100%</v>
      </c>
      <c r="X22" s="25" t="s">
        <v>78</v>
      </c>
      <c r="Y22" s="7">
        <f>SUM(Y13:Y21)</f>
        <v>1</v>
      </c>
      <c r="Z22" s="4">
        <f>SUM(Z13:Z21)</f>
        <v>10</v>
      </c>
      <c r="AA22" s="4">
        <f>SUM(AA13:AA21)</f>
        <v>10</v>
      </c>
      <c r="AB22" s="20"/>
      <c r="AC22" s="20">
        <f xml:space="preserve"> SUM(AC13:AC21)</f>
        <v>9</v>
      </c>
      <c r="AD22" s="5" t="str">
        <f t="shared" si="13"/>
        <v/>
      </c>
    </row>
    <row r="23" spans="1:30" s="21" customFormat="1" ht="28" customHeight="1" x14ac:dyDescent="0.35">
      <c r="A23" s="125" t="s">
        <v>29</v>
      </c>
      <c r="B23" s="126"/>
      <c r="C23" s="127"/>
      <c r="D23" s="116">
        <v>0.4</v>
      </c>
      <c r="E23" s="117"/>
      <c r="F23" s="117"/>
      <c r="G23" s="117"/>
      <c r="H23" s="116">
        <v>0.3</v>
      </c>
      <c r="I23" s="117"/>
      <c r="J23" s="117"/>
      <c r="K23" s="117"/>
      <c r="L23" s="116">
        <v>0.2</v>
      </c>
      <c r="M23" s="117"/>
      <c r="N23" s="117"/>
      <c r="O23" s="117"/>
      <c r="P23" s="116">
        <v>0.1</v>
      </c>
      <c r="Q23" s="117"/>
      <c r="R23" s="117"/>
      <c r="S23" s="117"/>
      <c r="T23" s="26"/>
      <c r="U23" s="26"/>
      <c r="V23" s="26"/>
      <c r="W23" s="18"/>
      <c r="X23" s="27"/>
      <c r="Y23" s="27"/>
      <c r="Z23" s="27"/>
      <c r="AA23" s="27"/>
      <c r="AB23" s="27"/>
      <c r="AC23" s="27"/>
      <c r="AD23" s="15"/>
    </row>
    <row r="24" spans="1:30" s="30" customFormat="1" ht="28" customHeight="1" x14ac:dyDescent="0.35">
      <c r="A24" s="122" t="s">
        <v>30</v>
      </c>
      <c r="B24" s="123"/>
      <c r="C24" s="124"/>
      <c r="D24" s="115">
        <f>F13*AA13+F14*AA14+F18*AA18+F19*AA19</f>
        <v>4</v>
      </c>
      <c r="E24" s="115"/>
      <c r="F24" s="115"/>
      <c r="G24" s="115"/>
      <c r="H24" s="115">
        <f>J20*AA20+J21*AA21</f>
        <v>3</v>
      </c>
      <c r="I24" s="115"/>
      <c r="J24" s="115"/>
      <c r="K24" s="115"/>
      <c r="L24" s="115">
        <f>N15*AA15+N17*AA17</f>
        <v>2</v>
      </c>
      <c r="M24" s="115"/>
      <c r="N24" s="115"/>
      <c r="O24" s="115"/>
      <c r="P24" s="115">
        <f>R16*AA16</f>
        <v>1</v>
      </c>
      <c r="Q24" s="115"/>
      <c r="R24" s="115"/>
      <c r="S24" s="115"/>
      <c r="T24" s="26"/>
      <c r="U24" s="26"/>
      <c r="V24" s="26"/>
      <c r="W24" s="41">
        <f>SUM(D24:S24)</f>
        <v>10</v>
      </c>
      <c r="X24" s="27"/>
      <c r="Y24" s="27"/>
      <c r="Z24" s="27"/>
      <c r="AA24" s="27"/>
      <c r="AB24" s="28"/>
      <c r="AC24" s="28"/>
      <c r="AD24" s="29"/>
    </row>
  </sheetData>
  <mergeCells count="38">
    <mergeCell ref="H23:K23"/>
    <mergeCell ref="L23:O23"/>
    <mergeCell ref="P23:S23"/>
    <mergeCell ref="A24:C24"/>
    <mergeCell ref="D24:G24"/>
    <mergeCell ref="H24:K24"/>
    <mergeCell ref="L24:O24"/>
    <mergeCell ref="P24:S24"/>
    <mergeCell ref="B13:B14"/>
    <mergeCell ref="B15:B17"/>
    <mergeCell ref="B18:B20"/>
    <mergeCell ref="A22:C22"/>
    <mergeCell ref="A23:C23"/>
    <mergeCell ref="D23:G23"/>
    <mergeCell ref="AC10:AC12"/>
    <mergeCell ref="AD10:AD12"/>
    <mergeCell ref="D11:G11"/>
    <mergeCell ref="H11:K11"/>
    <mergeCell ref="L11:O11"/>
    <mergeCell ref="P11:S11"/>
    <mergeCell ref="W10:W12"/>
    <mergeCell ref="X10:X12"/>
    <mergeCell ref="Y10:Y12"/>
    <mergeCell ref="Z10:Z12"/>
    <mergeCell ref="AA10:AA12"/>
    <mergeCell ref="AB10:AB12"/>
    <mergeCell ref="A10:A12"/>
    <mergeCell ref="B10:B12"/>
    <mergeCell ref="C10:C12"/>
    <mergeCell ref="D10:S10"/>
    <mergeCell ref="T10:U11"/>
    <mergeCell ref="V10:V12"/>
    <mergeCell ref="A1:D1"/>
    <mergeCell ref="A2:D2"/>
    <mergeCell ref="A3:D3"/>
    <mergeCell ref="A5:V5"/>
    <mergeCell ref="A6:V6"/>
    <mergeCell ref="A8:C8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3"/>
  <sheetViews>
    <sheetView topLeftCell="B13" workbookViewId="0">
      <selection activeCell="C28" sqref="C28"/>
    </sheetView>
  </sheetViews>
  <sheetFormatPr defaultColWidth="10.765625" defaultRowHeight="15.5" x14ac:dyDescent="0.35"/>
  <cols>
    <col min="1" max="1" width="3.4609375" style="56" customWidth="1"/>
    <col min="2" max="2" width="19.4609375" style="56" customWidth="1"/>
    <col min="3" max="3" width="39.765625" style="56" customWidth="1"/>
    <col min="4" max="4" width="3.69140625" style="56" customWidth="1"/>
    <col min="5" max="5" width="4.921875" style="56" customWidth="1"/>
    <col min="6" max="6" width="4.07421875" style="56" customWidth="1"/>
    <col min="7" max="7" width="4.921875" style="56" customWidth="1"/>
    <col min="8" max="8" width="3.69140625" style="56" customWidth="1"/>
    <col min="9" max="9" width="4.921875" style="56" customWidth="1"/>
    <col min="10" max="10" width="3.69140625" style="56" customWidth="1"/>
    <col min="11" max="11" width="4.921875" style="56" customWidth="1"/>
    <col min="12" max="12" width="3.69140625" style="56" customWidth="1"/>
    <col min="13" max="13" width="4.921875" style="56" customWidth="1"/>
    <col min="14" max="14" width="3.69140625" style="56" customWidth="1"/>
    <col min="15" max="15" width="4.921875" style="56" customWidth="1"/>
    <col min="16" max="16" width="3.69140625" style="56" customWidth="1"/>
    <col min="17" max="17" width="4.921875" style="56" customWidth="1"/>
    <col min="18" max="18" width="3.69140625" style="56" customWidth="1"/>
    <col min="19" max="19" width="4.921875" style="56" customWidth="1"/>
    <col min="20" max="21" width="3.69140625" style="56" customWidth="1"/>
    <col min="22" max="22" width="5.3046875" style="56" customWidth="1"/>
    <col min="23" max="23" width="7" style="56" customWidth="1"/>
    <col min="24" max="24" width="7.07421875" style="56" customWidth="1"/>
    <col min="25" max="25" width="6.3046875" style="56" customWidth="1"/>
    <col min="26" max="26" width="7.07421875" style="56" customWidth="1"/>
    <col min="27" max="27" width="6.3828125" style="56" customWidth="1"/>
    <col min="28" max="28" width="6.3046875" style="56" customWidth="1"/>
    <col min="29" max="29" width="6.3828125" style="56" customWidth="1"/>
    <col min="30" max="30" width="15.61328125" style="57" customWidth="1"/>
    <col min="31" max="16384" width="10.765625" style="56"/>
  </cols>
  <sheetData>
    <row r="1" spans="1:30" x14ac:dyDescent="0.35">
      <c r="A1" s="148" t="s">
        <v>25</v>
      </c>
      <c r="B1" s="148"/>
      <c r="C1" s="148"/>
      <c r="D1" s="148"/>
    </row>
    <row r="2" spans="1:30" x14ac:dyDescent="0.35">
      <c r="A2" s="149" t="s">
        <v>26</v>
      </c>
      <c r="B2" s="149"/>
      <c r="C2" s="149"/>
      <c r="D2" s="149"/>
    </row>
    <row r="3" spans="1:30" x14ac:dyDescent="0.35">
      <c r="A3" s="149" t="s">
        <v>27</v>
      </c>
      <c r="B3" s="149"/>
      <c r="C3" s="149"/>
      <c r="D3" s="149"/>
    </row>
    <row r="4" spans="1:30" x14ac:dyDescent="0.35">
      <c r="A4" s="58"/>
      <c r="B4" s="58"/>
      <c r="C4" s="58"/>
      <c r="D4" s="58"/>
    </row>
    <row r="5" spans="1:30" ht="17.5" x14ac:dyDescent="0.35">
      <c r="A5" s="150" t="s">
        <v>47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</row>
    <row r="6" spans="1:30" ht="17.5" x14ac:dyDescent="0.35">
      <c r="A6" s="150" t="s">
        <v>33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</row>
    <row r="7" spans="1:30" ht="17.5" x14ac:dyDescent="0.3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30" x14ac:dyDescent="0.35">
      <c r="A8" s="151" t="s">
        <v>24</v>
      </c>
      <c r="B8" s="151"/>
      <c r="C8" s="151"/>
      <c r="D8" s="60"/>
      <c r="E8" s="61">
        <v>0.8</v>
      </c>
      <c r="F8" s="62"/>
      <c r="G8" s="63">
        <v>5</v>
      </c>
      <c r="H8" s="62"/>
      <c r="I8" s="61">
        <v>1</v>
      </c>
      <c r="J8" s="62"/>
      <c r="K8" s="63">
        <v>8</v>
      </c>
      <c r="L8" s="62"/>
      <c r="M8" s="61">
        <v>1.5</v>
      </c>
      <c r="N8" s="62"/>
      <c r="O8" s="63">
        <v>13</v>
      </c>
      <c r="P8" s="62"/>
      <c r="Q8" s="61">
        <v>2.5</v>
      </c>
      <c r="R8" s="62"/>
      <c r="S8" s="63">
        <v>20</v>
      </c>
      <c r="T8" s="60"/>
    </row>
    <row r="10" spans="1:30" ht="17.5" x14ac:dyDescent="0.35">
      <c r="A10" s="144" t="s">
        <v>23</v>
      </c>
      <c r="B10" s="144" t="s">
        <v>0</v>
      </c>
      <c r="C10" s="137" t="s">
        <v>11</v>
      </c>
      <c r="D10" s="146" t="s">
        <v>1</v>
      </c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7" t="s">
        <v>19</v>
      </c>
      <c r="U10" s="147"/>
      <c r="V10" s="144" t="s">
        <v>7</v>
      </c>
      <c r="W10" s="137" t="s">
        <v>12</v>
      </c>
      <c r="X10" s="142" t="s">
        <v>13</v>
      </c>
      <c r="Y10" s="142" t="s">
        <v>14</v>
      </c>
      <c r="Z10" s="142" t="s">
        <v>15</v>
      </c>
      <c r="AA10" s="142" t="s">
        <v>16</v>
      </c>
      <c r="AB10" s="142" t="s">
        <v>17</v>
      </c>
      <c r="AC10" s="142" t="s">
        <v>18</v>
      </c>
      <c r="AD10" s="143" t="s">
        <v>20</v>
      </c>
    </row>
    <row r="11" spans="1:30" x14ac:dyDescent="0.35">
      <c r="A11" s="144"/>
      <c r="B11" s="144"/>
      <c r="C11" s="138"/>
      <c r="D11" s="144" t="s">
        <v>2</v>
      </c>
      <c r="E11" s="144"/>
      <c r="F11" s="144"/>
      <c r="G11" s="144"/>
      <c r="H11" s="144" t="s">
        <v>3</v>
      </c>
      <c r="I11" s="144"/>
      <c r="J11" s="144"/>
      <c r="K11" s="144"/>
      <c r="L11" s="144" t="s">
        <v>4</v>
      </c>
      <c r="M11" s="144"/>
      <c r="N11" s="144"/>
      <c r="O11" s="144"/>
      <c r="P11" s="144" t="s">
        <v>5</v>
      </c>
      <c r="Q11" s="144"/>
      <c r="R11" s="144"/>
      <c r="S11" s="144"/>
      <c r="T11" s="147"/>
      <c r="U11" s="147"/>
      <c r="V11" s="144"/>
      <c r="W11" s="138"/>
      <c r="X11" s="142"/>
      <c r="Y11" s="142"/>
      <c r="Z11" s="142"/>
      <c r="AA11" s="142"/>
      <c r="AB11" s="142"/>
      <c r="AC11" s="142"/>
      <c r="AD11" s="143"/>
    </row>
    <row r="12" spans="1:30" ht="30" x14ac:dyDescent="0.35">
      <c r="A12" s="144"/>
      <c r="B12" s="144"/>
      <c r="C12" s="145"/>
      <c r="D12" s="64" t="s">
        <v>21</v>
      </c>
      <c r="E12" s="65" t="s">
        <v>6</v>
      </c>
      <c r="F12" s="64" t="s">
        <v>22</v>
      </c>
      <c r="G12" s="66" t="s">
        <v>6</v>
      </c>
      <c r="H12" s="64" t="s">
        <v>21</v>
      </c>
      <c r="I12" s="65" t="s">
        <v>6</v>
      </c>
      <c r="J12" s="64" t="s">
        <v>22</v>
      </c>
      <c r="K12" s="66" t="s">
        <v>6</v>
      </c>
      <c r="L12" s="64" t="s">
        <v>21</v>
      </c>
      <c r="M12" s="65" t="s">
        <v>6</v>
      </c>
      <c r="N12" s="64" t="s">
        <v>22</v>
      </c>
      <c r="O12" s="66" t="s">
        <v>6</v>
      </c>
      <c r="P12" s="64" t="s">
        <v>21</v>
      </c>
      <c r="Q12" s="65" t="s">
        <v>6</v>
      </c>
      <c r="R12" s="64" t="s">
        <v>22</v>
      </c>
      <c r="S12" s="66" t="s">
        <v>6</v>
      </c>
      <c r="T12" s="67" t="s">
        <v>21</v>
      </c>
      <c r="U12" s="67" t="s">
        <v>22</v>
      </c>
      <c r="V12" s="144"/>
      <c r="W12" s="145"/>
      <c r="X12" s="142"/>
      <c r="Y12" s="142"/>
      <c r="Z12" s="142"/>
      <c r="AA12" s="142"/>
      <c r="AB12" s="142"/>
      <c r="AC12" s="142"/>
      <c r="AD12" s="143"/>
    </row>
    <row r="13" spans="1:30" s="81" customFormat="1" x14ac:dyDescent="0.35">
      <c r="A13" s="68">
        <v>1</v>
      </c>
      <c r="B13" s="134" t="s">
        <v>52</v>
      </c>
      <c r="C13" s="69" t="s">
        <v>53</v>
      </c>
      <c r="D13" s="70"/>
      <c r="E13" s="71">
        <f>D13*$E$8</f>
        <v>0</v>
      </c>
      <c r="F13" s="70">
        <v>3</v>
      </c>
      <c r="G13" s="72">
        <f>F13*G$8</f>
        <v>15</v>
      </c>
      <c r="H13" s="70"/>
      <c r="I13" s="71">
        <f>H13*I$8</f>
        <v>0</v>
      </c>
      <c r="J13" s="70">
        <v>0</v>
      </c>
      <c r="K13" s="72">
        <f>J13*K$8</f>
        <v>0</v>
      </c>
      <c r="L13" s="70"/>
      <c r="M13" s="71">
        <f>L13*M$8</f>
        <v>0</v>
      </c>
      <c r="N13" s="70">
        <v>0</v>
      </c>
      <c r="O13" s="72">
        <f>N13*O$8</f>
        <v>0</v>
      </c>
      <c r="P13" s="70"/>
      <c r="Q13" s="71">
        <f>P13*Q$8</f>
        <v>0</v>
      </c>
      <c r="R13" s="70"/>
      <c r="S13" s="72">
        <f>R13*S$8</f>
        <v>0</v>
      </c>
      <c r="T13" s="73">
        <f t="shared" ref="T13:T20" si="0">D13+H13+L13+P13</f>
        <v>0</v>
      </c>
      <c r="U13" s="73">
        <f>F13+J13+N13+R13</f>
        <v>3</v>
      </c>
      <c r="V13" s="74">
        <f t="shared" ref="V13:V20" si="1">E13+G13+I13+K13+M13+O13+Q13+S13</f>
        <v>15</v>
      </c>
      <c r="W13" s="75" t="str">
        <f t="shared" ref="W13:W20" si="2">CONCATENATE(AA13*10,"%")</f>
        <v>30%</v>
      </c>
      <c r="X13" s="76" t="s">
        <v>54</v>
      </c>
      <c r="Y13" s="77">
        <f t="shared" ref="Y13:Y20" si="3">LEFT(X13,1)/LEFT($X$21,2)</f>
        <v>0.25</v>
      </c>
      <c r="Z13" s="78">
        <f t="shared" ref="Z13:Z20" si="4">Y13*10</f>
        <v>2.5</v>
      </c>
      <c r="AA13" s="78">
        <v>3</v>
      </c>
      <c r="AB13" s="79"/>
      <c r="AC13" s="79">
        <v>3</v>
      </c>
      <c r="AD13" s="80" t="str">
        <f t="shared" ref="AD13:AD18" si="5">IF(AND(T13=AB13,U13=AC13),"","Số Ch chưa khớp")</f>
        <v/>
      </c>
    </row>
    <row r="14" spans="1:30" s="81" customFormat="1" ht="30" x14ac:dyDescent="0.35">
      <c r="A14" s="68">
        <v>2</v>
      </c>
      <c r="B14" s="135"/>
      <c r="C14" s="82" t="s">
        <v>55</v>
      </c>
      <c r="D14" s="70"/>
      <c r="E14" s="71">
        <f t="shared" ref="E14:E20" si="6">D14*$E$8</f>
        <v>0</v>
      </c>
      <c r="F14" s="70"/>
      <c r="G14" s="72">
        <f t="shared" ref="G14:G20" si="7">F14*G$8</f>
        <v>0</v>
      </c>
      <c r="H14" s="70"/>
      <c r="I14" s="71">
        <f t="shared" ref="I14:I20" si="8">H14*I$8</f>
        <v>0</v>
      </c>
      <c r="J14" s="70">
        <v>1</v>
      </c>
      <c r="K14" s="72">
        <f t="shared" ref="K14:K20" si="9">J14*K$8</f>
        <v>8</v>
      </c>
      <c r="L14" s="70"/>
      <c r="M14" s="71">
        <f t="shared" ref="M14:M20" si="10">L14*M$8</f>
        <v>0</v>
      </c>
      <c r="N14" s="70"/>
      <c r="O14" s="72">
        <f t="shared" ref="O14:O20" si="11">N14*O$8</f>
        <v>0</v>
      </c>
      <c r="P14" s="70"/>
      <c r="Q14" s="71">
        <f t="shared" ref="Q14:Q20" si="12">P14*Q$8</f>
        <v>0</v>
      </c>
      <c r="R14" s="70"/>
      <c r="S14" s="72">
        <f t="shared" ref="S14:S20" si="13">R14*S$8</f>
        <v>0</v>
      </c>
      <c r="T14" s="73">
        <f t="shared" si="0"/>
        <v>0</v>
      </c>
      <c r="U14" s="73">
        <f>F14+J14+N14+R14</f>
        <v>1</v>
      </c>
      <c r="V14" s="74">
        <f t="shared" si="1"/>
        <v>8</v>
      </c>
      <c r="W14" s="75" t="str">
        <f t="shared" si="2"/>
        <v>10%</v>
      </c>
      <c r="X14" s="76" t="s">
        <v>8</v>
      </c>
      <c r="Y14" s="77">
        <f t="shared" si="3"/>
        <v>0.10714285714285714</v>
      </c>
      <c r="Z14" s="78">
        <f t="shared" si="4"/>
        <v>1.0714285714285714</v>
      </c>
      <c r="AA14" s="78">
        <v>1</v>
      </c>
      <c r="AB14" s="79"/>
      <c r="AC14" s="79">
        <v>1</v>
      </c>
      <c r="AD14" s="80" t="str">
        <f t="shared" si="5"/>
        <v/>
      </c>
    </row>
    <row r="15" spans="1:30" s="81" customFormat="1" ht="30" x14ac:dyDescent="0.35">
      <c r="A15" s="68">
        <v>3</v>
      </c>
      <c r="B15" s="135"/>
      <c r="C15" s="82" t="s">
        <v>56</v>
      </c>
      <c r="D15" s="70"/>
      <c r="E15" s="71">
        <f t="shared" si="6"/>
        <v>0</v>
      </c>
      <c r="F15" s="70"/>
      <c r="G15" s="72">
        <f t="shared" si="7"/>
        <v>0</v>
      </c>
      <c r="H15" s="70"/>
      <c r="I15" s="71">
        <f t="shared" si="8"/>
        <v>0</v>
      </c>
      <c r="J15" s="70">
        <v>0</v>
      </c>
      <c r="K15" s="72">
        <f t="shared" si="9"/>
        <v>0</v>
      </c>
      <c r="L15" s="70"/>
      <c r="M15" s="71">
        <f t="shared" si="10"/>
        <v>0</v>
      </c>
      <c r="N15" s="83">
        <v>1</v>
      </c>
      <c r="O15" s="72">
        <f t="shared" si="11"/>
        <v>13</v>
      </c>
      <c r="P15" s="70"/>
      <c r="Q15" s="71">
        <f t="shared" si="12"/>
        <v>0</v>
      </c>
      <c r="R15" s="70"/>
      <c r="S15" s="72">
        <f t="shared" si="13"/>
        <v>0</v>
      </c>
      <c r="T15" s="73">
        <f t="shared" si="0"/>
        <v>0</v>
      </c>
      <c r="U15" s="73">
        <f>F15+J15+N15+R15</f>
        <v>1</v>
      </c>
      <c r="V15" s="74">
        <f t="shared" si="1"/>
        <v>13</v>
      </c>
      <c r="W15" s="75" t="str">
        <f t="shared" si="2"/>
        <v>10%</v>
      </c>
      <c r="X15" s="76" t="s">
        <v>57</v>
      </c>
      <c r="Y15" s="77">
        <f t="shared" si="3"/>
        <v>0.10714285714285714</v>
      </c>
      <c r="Z15" s="78">
        <f t="shared" si="4"/>
        <v>1.0714285714285714</v>
      </c>
      <c r="AA15" s="78">
        <v>1</v>
      </c>
      <c r="AB15" s="79"/>
      <c r="AC15" s="79">
        <v>1</v>
      </c>
      <c r="AD15" s="80" t="str">
        <f t="shared" si="5"/>
        <v/>
      </c>
    </row>
    <row r="16" spans="1:30" s="81" customFormat="1" ht="30" x14ac:dyDescent="0.35">
      <c r="A16" s="68">
        <v>4</v>
      </c>
      <c r="B16" s="136"/>
      <c r="C16" s="82" t="s">
        <v>58</v>
      </c>
      <c r="D16" s="70"/>
      <c r="E16" s="71">
        <f t="shared" si="6"/>
        <v>0</v>
      </c>
      <c r="F16" s="70"/>
      <c r="G16" s="72">
        <f t="shared" si="7"/>
        <v>0</v>
      </c>
      <c r="H16" s="70"/>
      <c r="I16" s="71">
        <f t="shared" si="8"/>
        <v>0</v>
      </c>
      <c r="J16" s="70"/>
      <c r="K16" s="84">
        <f t="shared" si="9"/>
        <v>0</v>
      </c>
      <c r="L16" s="70"/>
      <c r="M16" s="71">
        <f t="shared" si="10"/>
        <v>0</v>
      </c>
      <c r="N16" s="70">
        <v>1</v>
      </c>
      <c r="O16" s="72">
        <f t="shared" si="11"/>
        <v>13</v>
      </c>
      <c r="P16" s="70"/>
      <c r="Q16" s="71">
        <f t="shared" si="12"/>
        <v>0</v>
      </c>
      <c r="R16" s="70"/>
      <c r="S16" s="72">
        <f t="shared" si="13"/>
        <v>0</v>
      </c>
      <c r="T16" s="73">
        <f t="shared" si="0"/>
        <v>0</v>
      </c>
      <c r="U16" s="73">
        <f t="shared" ref="U16:U18" si="14">F16+J16+N16+R16</f>
        <v>1</v>
      </c>
      <c r="V16" s="74">
        <f t="shared" si="1"/>
        <v>13</v>
      </c>
      <c r="W16" s="75" t="str">
        <f t="shared" si="2"/>
        <v>10%</v>
      </c>
      <c r="X16" s="76" t="s">
        <v>8</v>
      </c>
      <c r="Y16" s="77">
        <f t="shared" si="3"/>
        <v>0.10714285714285714</v>
      </c>
      <c r="Z16" s="78">
        <f t="shared" si="4"/>
        <v>1.0714285714285714</v>
      </c>
      <c r="AA16" s="78">
        <v>1</v>
      </c>
      <c r="AB16" s="79"/>
      <c r="AC16" s="79">
        <v>1</v>
      </c>
      <c r="AD16" s="80" t="str">
        <f t="shared" si="5"/>
        <v/>
      </c>
    </row>
    <row r="17" spans="1:30" s="81" customFormat="1" x14ac:dyDescent="0.35">
      <c r="A17" s="68">
        <v>5</v>
      </c>
      <c r="B17" s="137" t="s">
        <v>59</v>
      </c>
      <c r="C17" s="82" t="s">
        <v>60</v>
      </c>
      <c r="D17" s="70"/>
      <c r="E17" s="71">
        <f t="shared" si="6"/>
        <v>0</v>
      </c>
      <c r="F17" s="70">
        <v>1</v>
      </c>
      <c r="G17" s="72">
        <f t="shared" si="7"/>
        <v>5</v>
      </c>
      <c r="H17" s="70"/>
      <c r="I17" s="71">
        <f t="shared" si="8"/>
        <v>0</v>
      </c>
      <c r="J17" s="70"/>
      <c r="K17" s="72">
        <f t="shared" si="9"/>
        <v>0</v>
      </c>
      <c r="L17" s="70"/>
      <c r="M17" s="71">
        <f t="shared" si="10"/>
        <v>0</v>
      </c>
      <c r="N17" s="70"/>
      <c r="O17" s="72">
        <f t="shared" si="11"/>
        <v>0</v>
      </c>
      <c r="P17" s="70"/>
      <c r="Q17" s="71">
        <f t="shared" si="12"/>
        <v>0</v>
      </c>
      <c r="R17" s="70"/>
      <c r="S17" s="72">
        <f t="shared" si="13"/>
        <v>0</v>
      </c>
      <c r="T17" s="73">
        <f t="shared" si="0"/>
        <v>0</v>
      </c>
      <c r="U17" s="73">
        <f t="shared" si="14"/>
        <v>1</v>
      </c>
      <c r="V17" s="74">
        <f t="shared" si="1"/>
        <v>5</v>
      </c>
      <c r="W17" s="75" t="str">
        <f t="shared" si="2"/>
        <v>10%</v>
      </c>
      <c r="X17" s="76" t="s">
        <v>10</v>
      </c>
      <c r="Y17" s="77">
        <f t="shared" si="3"/>
        <v>7.1428571428571425E-2</v>
      </c>
      <c r="Z17" s="78">
        <f t="shared" si="4"/>
        <v>0.71428571428571419</v>
      </c>
      <c r="AA17" s="78">
        <v>1</v>
      </c>
      <c r="AB17" s="79"/>
      <c r="AC17" s="79">
        <v>1</v>
      </c>
      <c r="AD17" s="80" t="str">
        <f t="shared" si="5"/>
        <v/>
      </c>
    </row>
    <row r="18" spans="1:30" s="81" customFormat="1" x14ac:dyDescent="0.35">
      <c r="A18" s="85">
        <v>6</v>
      </c>
      <c r="B18" s="138"/>
      <c r="C18" s="86" t="s">
        <v>61</v>
      </c>
      <c r="D18" s="70"/>
      <c r="E18" s="71">
        <f t="shared" si="6"/>
        <v>0</v>
      </c>
      <c r="F18" s="70"/>
      <c r="G18" s="72">
        <f t="shared" si="7"/>
        <v>0</v>
      </c>
      <c r="H18" s="70"/>
      <c r="I18" s="71">
        <f t="shared" si="8"/>
        <v>0</v>
      </c>
      <c r="J18" s="70">
        <v>1</v>
      </c>
      <c r="K18" s="72">
        <f t="shared" si="9"/>
        <v>8</v>
      </c>
      <c r="L18" s="70"/>
      <c r="M18" s="71">
        <f t="shared" si="10"/>
        <v>0</v>
      </c>
      <c r="N18" s="70"/>
      <c r="O18" s="72">
        <f t="shared" si="11"/>
        <v>0</v>
      </c>
      <c r="P18" s="70"/>
      <c r="Q18" s="71">
        <f t="shared" si="12"/>
        <v>0</v>
      </c>
      <c r="R18" s="70"/>
      <c r="S18" s="72">
        <f t="shared" si="13"/>
        <v>0</v>
      </c>
      <c r="T18" s="73">
        <f t="shared" si="0"/>
        <v>0</v>
      </c>
      <c r="U18" s="73">
        <f t="shared" si="14"/>
        <v>1</v>
      </c>
      <c r="V18" s="74">
        <f t="shared" si="1"/>
        <v>8</v>
      </c>
      <c r="W18" s="75" t="str">
        <f t="shared" si="2"/>
        <v>10%</v>
      </c>
      <c r="X18" s="76" t="s">
        <v>32</v>
      </c>
      <c r="Y18" s="77">
        <f t="shared" si="3"/>
        <v>0.14285714285714285</v>
      </c>
      <c r="Z18" s="78">
        <f t="shared" si="4"/>
        <v>1.4285714285714284</v>
      </c>
      <c r="AA18" s="78">
        <v>1</v>
      </c>
      <c r="AB18" s="79"/>
      <c r="AC18" s="79">
        <v>1</v>
      </c>
      <c r="AD18" s="80" t="str">
        <f t="shared" si="5"/>
        <v/>
      </c>
    </row>
    <row r="19" spans="1:30" s="81" customFormat="1" x14ac:dyDescent="0.35">
      <c r="A19" s="85">
        <v>7</v>
      </c>
      <c r="B19" s="138"/>
      <c r="C19" s="87" t="s">
        <v>62</v>
      </c>
      <c r="D19" s="70"/>
      <c r="E19" s="71">
        <f t="shared" si="6"/>
        <v>0</v>
      </c>
      <c r="F19" s="70"/>
      <c r="G19" s="72">
        <f t="shared" si="7"/>
        <v>0</v>
      </c>
      <c r="H19" s="70"/>
      <c r="I19" s="71">
        <f t="shared" si="8"/>
        <v>0</v>
      </c>
      <c r="J19" s="70">
        <v>1</v>
      </c>
      <c r="K19" s="72">
        <f t="shared" si="9"/>
        <v>8</v>
      </c>
      <c r="L19" s="70"/>
      <c r="M19" s="71">
        <f t="shared" si="10"/>
        <v>0</v>
      </c>
      <c r="N19" s="88"/>
      <c r="O19" s="72">
        <f t="shared" si="11"/>
        <v>0</v>
      </c>
      <c r="P19" s="70"/>
      <c r="Q19" s="71">
        <f t="shared" si="12"/>
        <v>0</v>
      </c>
      <c r="R19" s="70"/>
      <c r="S19" s="72">
        <f t="shared" si="13"/>
        <v>0</v>
      </c>
      <c r="T19" s="73">
        <f t="shared" si="0"/>
        <v>0</v>
      </c>
      <c r="U19" s="73">
        <v>1</v>
      </c>
      <c r="V19" s="74">
        <f t="shared" si="1"/>
        <v>8</v>
      </c>
      <c r="W19" s="75" t="str">
        <f t="shared" si="2"/>
        <v>10%</v>
      </c>
      <c r="X19" s="76" t="s">
        <v>32</v>
      </c>
      <c r="Y19" s="77">
        <f t="shared" si="3"/>
        <v>0.14285714285714285</v>
      </c>
      <c r="Z19" s="78">
        <f t="shared" si="4"/>
        <v>1.4285714285714284</v>
      </c>
      <c r="AA19" s="78">
        <v>1</v>
      </c>
      <c r="AB19" s="79"/>
      <c r="AC19" s="79">
        <v>1</v>
      </c>
      <c r="AD19" s="80"/>
    </row>
    <row r="20" spans="1:30" s="81" customFormat="1" ht="30" x14ac:dyDescent="0.35">
      <c r="A20" s="85">
        <v>8</v>
      </c>
      <c r="B20" s="138"/>
      <c r="C20" s="89" t="s">
        <v>63</v>
      </c>
      <c r="D20" s="70"/>
      <c r="E20" s="71">
        <f t="shared" si="6"/>
        <v>0</v>
      </c>
      <c r="F20" s="70"/>
      <c r="G20" s="72">
        <f t="shared" si="7"/>
        <v>0</v>
      </c>
      <c r="H20" s="70"/>
      <c r="I20" s="71">
        <f t="shared" si="8"/>
        <v>0</v>
      </c>
      <c r="J20" s="70"/>
      <c r="K20" s="72">
        <f t="shared" si="9"/>
        <v>0</v>
      </c>
      <c r="L20" s="70"/>
      <c r="M20" s="71">
        <f t="shared" si="10"/>
        <v>0</v>
      </c>
      <c r="N20" s="88"/>
      <c r="O20" s="72">
        <f t="shared" si="11"/>
        <v>0</v>
      </c>
      <c r="P20" s="70"/>
      <c r="Q20" s="71">
        <f t="shared" si="12"/>
        <v>0</v>
      </c>
      <c r="R20" s="70">
        <v>1</v>
      </c>
      <c r="S20" s="72">
        <f t="shared" si="13"/>
        <v>20</v>
      </c>
      <c r="T20" s="73">
        <f t="shared" si="0"/>
        <v>0</v>
      </c>
      <c r="U20" s="73">
        <v>1</v>
      </c>
      <c r="V20" s="74">
        <f t="shared" si="1"/>
        <v>20</v>
      </c>
      <c r="W20" s="75" t="str">
        <f t="shared" si="2"/>
        <v>10%</v>
      </c>
      <c r="X20" s="76" t="s">
        <v>10</v>
      </c>
      <c r="Y20" s="77">
        <f t="shared" si="3"/>
        <v>7.1428571428571425E-2</v>
      </c>
      <c r="Z20" s="78">
        <f t="shared" si="4"/>
        <v>0.71428571428571419</v>
      </c>
      <c r="AA20" s="78">
        <v>1</v>
      </c>
      <c r="AB20" s="79"/>
      <c r="AC20" s="79">
        <v>1</v>
      </c>
      <c r="AD20" s="80"/>
    </row>
    <row r="21" spans="1:30" s="81" customFormat="1" x14ac:dyDescent="0.35">
      <c r="A21" s="139" t="s">
        <v>28</v>
      </c>
      <c r="B21" s="140"/>
      <c r="C21" s="141"/>
      <c r="D21" s="90">
        <f>SUM(D13:D18)</f>
        <v>0</v>
      </c>
      <c r="E21" s="91">
        <f>SUM(E13:E18)</f>
        <v>0</v>
      </c>
      <c r="F21" s="90">
        <f>SUM(F13:F19)</f>
        <v>4</v>
      </c>
      <c r="G21" s="91">
        <f>SUM(G13:G18)</f>
        <v>20</v>
      </c>
      <c r="H21" s="90">
        <f>SUM(H13:H18)</f>
        <v>0</v>
      </c>
      <c r="I21" s="91">
        <f>SUM(I13:I18)</f>
        <v>0</v>
      </c>
      <c r="J21" s="90">
        <f>SUM(J13:J20)</f>
        <v>3</v>
      </c>
      <c r="K21" s="91">
        <f>SUM(K13:K20)</f>
        <v>24</v>
      </c>
      <c r="L21" s="90">
        <f t="shared" ref="L21:T21" si="15">SUM(L13:L18)</f>
        <v>0</v>
      </c>
      <c r="M21" s="91">
        <f t="shared" si="15"/>
        <v>0</v>
      </c>
      <c r="N21" s="90">
        <f>SUM(N13:N20)</f>
        <v>2</v>
      </c>
      <c r="O21" s="91">
        <f>SUM(O13:O20)</f>
        <v>26</v>
      </c>
      <c r="P21" s="90">
        <f t="shared" si="15"/>
        <v>0</v>
      </c>
      <c r="Q21" s="91">
        <f t="shared" si="15"/>
        <v>0</v>
      </c>
      <c r="R21" s="90">
        <f>SUM(R13:R20)</f>
        <v>1</v>
      </c>
      <c r="S21" s="91">
        <f>SUM(S13:S20)</f>
        <v>20</v>
      </c>
      <c r="T21" s="92">
        <f t="shared" si="15"/>
        <v>0</v>
      </c>
      <c r="U21" s="92">
        <f>SUM(U13:U20)</f>
        <v>10</v>
      </c>
      <c r="V21" s="73">
        <f>SUM(V13:V20)</f>
        <v>90</v>
      </c>
      <c r="W21" s="93" t="str">
        <f>CONCATENATE(AA21*10,"%")</f>
        <v>100%</v>
      </c>
      <c r="X21" s="94" t="s">
        <v>64</v>
      </c>
      <c r="Y21" s="95">
        <f>SUM(Y13:Y20)</f>
        <v>0.99999999999999978</v>
      </c>
      <c r="Z21" s="96">
        <f>SUM(Z13:Z20)</f>
        <v>9.9999999999999982</v>
      </c>
      <c r="AA21" s="96">
        <f>SUM(AA13:AA20)</f>
        <v>10</v>
      </c>
      <c r="AB21" s="79">
        <f>SUM(AB13:AB20)</f>
        <v>0</v>
      </c>
      <c r="AC21" s="79">
        <f>SUM(AC13:AC20)</f>
        <v>10</v>
      </c>
      <c r="AD21" s="80" t="str">
        <f>IF(AND(T21=AB21,U21=AC21),"","Số Ch chưa khớp")</f>
        <v/>
      </c>
    </row>
    <row r="22" spans="1:30" s="81" customFormat="1" x14ac:dyDescent="0.35">
      <c r="A22" s="139" t="s">
        <v>29</v>
      </c>
      <c r="B22" s="140"/>
      <c r="C22" s="141"/>
      <c r="D22" s="128">
        <v>0.4</v>
      </c>
      <c r="E22" s="129"/>
      <c r="F22" s="129"/>
      <c r="G22" s="129"/>
      <c r="H22" s="128">
        <v>0.3</v>
      </c>
      <c r="I22" s="129"/>
      <c r="J22" s="129"/>
      <c r="K22" s="129"/>
      <c r="L22" s="128">
        <v>0.2</v>
      </c>
      <c r="M22" s="129"/>
      <c r="N22" s="129"/>
      <c r="O22" s="129"/>
      <c r="P22" s="128">
        <v>0.1</v>
      </c>
      <c r="Q22" s="129"/>
      <c r="R22" s="129"/>
      <c r="S22" s="129"/>
      <c r="T22" s="97"/>
      <c r="U22" s="97"/>
      <c r="V22" s="97"/>
      <c r="W22" s="98"/>
      <c r="X22" s="99"/>
      <c r="Y22" s="99"/>
      <c r="Z22" s="99"/>
      <c r="AA22" s="99"/>
      <c r="AB22" s="99"/>
      <c r="AC22" s="99"/>
      <c r="AD22" s="68"/>
    </row>
    <row r="23" spans="1:30" s="102" customFormat="1" x14ac:dyDescent="0.35">
      <c r="A23" s="130" t="s">
        <v>30</v>
      </c>
      <c r="B23" s="131"/>
      <c r="C23" s="132"/>
      <c r="D23" s="133">
        <f>F21*1</f>
        <v>4</v>
      </c>
      <c r="E23" s="133"/>
      <c r="F23" s="133"/>
      <c r="G23" s="133"/>
      <c r="H23" s="133">
        <f>J21*1</f>
        <v>3</v>
      </c>
      <c r="I23" s="133"/>
      <c r="J23" s="133"/>
      <c r="K23" s="133"/>
      <c r="L23" s="133">
        <f>N21*1</f>
        <v>2</v>
      </c>
      <c r="M23" s="133"/>
      <c r="N23" s="133"/>
      <c r="O23" s="133"/>
      <c r="P23" s="133">
        <f>R21*1</f>
        <v>1</v>
      </c>
      <c r="Q23" s="133"/>
      <c r="R23" s="133"/>
      <c r="S23" s="133"/>
      <c r="T23" s="97"/>
      <c r="U23" s="97"/>
      <c r="V23" s="97"/>
      <c r="W23" s="100">
        <f>SUM(D23:S23)</f>
        <v>10</v>
      </c>
      <c r="X23" s="99"/>
      <c r="Y23" s="99"/>
      <c r="Z23" s="99"/>
      <c r="AA23" s="99"/>
      <c r="AB23" s="101"/>
      <c r="AC23" s="101"/>
      <c r="AD23" s="90"/>
    </row>
  </sheetData>
  <mergeCells count="37">
    <mergeCell ref="A8:C8"/>
    <mergeCell ref="A1:D1"/>
    <mergeCell ref="A2:D2"/>
    <mergeCell ref="A3:D3"/>
    <mergeCell ref="A5:V5"/>
    <mergeCell ref="A6:V6"/>
    <mergeCell ref="A10:A12"/>
    <mergeCell ref="B10:B12"/>
    <mergeCell ref="C10:C12"/>
    <mergeCell ref="D10:S10"/>
    <mergeCell ref="T10:U11"/>
    <mergeCell ref="AC10:AC12"/>
    <mergeCell ref="AD10:AD12"/>
    <mergeCell ref="D11:G11"/>
    <mergeCell ref="H11:K11"/>
    <mergeCell ref="L11:O11"/>
    <mergeCell ref="P11:S11"/>
    <mergeCell ref="W10:W12"/>
    <mergeCell ref="X10:X12"/>
    <mergeCell ref="Y10:Y12"/>
    <mergeCell ref="Z10:Z12"/>
    <mergeCell ref="AA10:AA12"/>
    <mergeCell ref="AB10:AB12"/>
    <mergeCell ref="V10:V12"/>
    <mergeCell ref="B13:B16"/>
    <mergeCell ref="B17:B20"/>
    <mergeCell ref="A21:C21"/>
    <mergeCell ref="A22:C22"/>
    <mergeCell ref="D22:G22"/>
    <mergeCell ref="L22:O22"/>
    <mergeCell ref="P22:S22"/>
    <mergeCell ref="A23:C23"/>
    <mergeCell ref="D23:G23"/>
    <mergeCell ref="H23:K23"/>
    <mergeCell ref="L23:O23"/>
    <mergeCell ref="P23:S23"/>
    <mergeCell ref="H22:K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opLeftCell="A10" workbookViewId="0">
      <selection activeCell="B13" sqref="B13:B15"/>
    </sheetView>
  </sheetViews>
  <sheetFormatPr defaultColWidth="10.765625" defaultRowHeight="15.5" x14ac:dyDescent="0.35"/>
  <cols>
    <col min="1" max="1" width="3.4609375" style="8" customWidth="1"/>
    <col min="2" max="2" width="19.53515625" style="8" customWidth="1"/>
    <col min="3" max="3" width="39.765625" style="8" customWidth="1"/>
    <col min="4" max="4" width="3.84375" style="8" customWidth="1"/>
    <col min="5" max="5" width="6.07421875" style="8" customWidth="1"/>
    <col min="6" max="6" width="4.07421875" style="8" customWidth="1"/>
    <col min="7" max="7" width="4.921875" style="8" customWidth="1"/>
    <col min="8" max="8" width="3.84375" style="8" customWidth="1"/>
    <col min="9" max="9" width="4.921875" style="8" customWidth="1"/>
    <col min="10" max="10" width="3.84375" style="8" customWidth="1"/>
    <col min="11" max="11" width="4.921875" style="8" customWidth="1"/>
    <col min="12" max="12" width="3.84375" style="8" customWidth="1"/>
    <col min="13" max="13" width="6.3046875" style="8" bestFit="1" customWidth="1"/>
    <col min="14" max="14" width="3.84375" style="8" customWidth="1"/>
    <col min="15" max="15" width="4.921875" style="8" customWidth="1"/>
    <col min="16" max="16" width="3.84375" style="8" customWidth="1"/>
    <col min="17" max="17" width="4.921875" style="8" customWidth="1"/>
    <col min="18" max="18" width="3.84375" style="8" customWidth="1"/>
    <col min="19" max="19" width="4.921875" style="8" customWidth="1"/>
    <col min="20" max="21" width="3.84375" style="8" customWidth="1"/>
    <col min="22" max="22" width="5.3046875" style="8" customWidth="1"/>
    <col min="23" max="23" width="7" style="8" customWidth="1"/>
    <col min="24" max="24" width="7.07421875" style="8" customWidth="1"/>
    <col min="25" max="25" width="6.3046875" style="8" customWidth="1"/>
    <col min="26" max="26" width="7.07421875" style="8" customWidth="1"/>
    <col min="27" max="27" width="6.3828125" style="8" customWidth="1"/>
    <col min="28" max="28" width="6.3046875" style="8" customWidth="1"/>
    <col min="29" max="29" width="6.3828125" style="8" customWidth="1"/>
    <col min="30" max="30" width="15.61328125" style="45" bestFit="1" customWidth="1"/>
    <col min="31" max="16384" width="10.765625" style="8"/>
  </cols>
  <sheetData>
    <row r="1" spans="1:30" x14ac:dyDescent="0.35">
      <c r="A1" s="104" t="s">
        <v>25</v>
      </c>
      <c r="B1" s="104"/>
      <c r="C1" s="104"/>
      <c r="D1" s="104"/>
    </row>
    <row r="2" spans="1:30" x14ac:dyDescent="0.35">
      <c r="A2" s="103" t="s">
        <v>26</v>
      </c>
      <c r="B2" s="103"/>
      <c r="C2" s="103"/>
      <c r="D2" s="103"/>
    </row>
    <row r="3" spans="1:30" x14ac:dyDescent="0.35">
      <c r="A3" s="103" t="s">
        <v>27</v>
      </c>
      <c r="B3" s="103"/>
      <c r="C3" s="103"/>
      <c r="D3" s="103"/>
    </row>
    <row r="4" spans="1:30" x14ac:dyDescent="0.35">
      <c r="A4" s="44"/>
      <c r="B4" s="44"/>
      <c r="C4" s="44"/>
      <c r="D4" s="44"/>
    </row>
    <row r="5" spans="1:30" ht="17.5" x14ac:dyDescent="0.35">
      <c r="A5" s="107" t="s">
        <v>47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</row>
    <row r="6" spans="1:30" ht="17.5" x14ac:dyDescent="0.35">
      <c r="A6" s="107" t="s">
        <v>35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spans="1:30" ht="17.5" x14ac:dyDescent="0.3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30" x14ac:dyDescent="0.35">
      <c r="A8" s="112" t="s">
        <v>24</v>
      </c>
      <c r="B8" s="112"/>
      <c r="C8" s="112"/>
      <c r="D8" s="9"/>
      <c r="E8" s="10">
        <v>1.4</v>
      </c>
      <c r="F8" s="11"/>
      <c r="G8" s="12">
        <v>3.5</v>
      </c>
      <c r="H8" s="11"/>
      <c r="I8" s="10">
        <v>2.6</v>
      </c>
      <c r="J8" s="11"/>
      <c r="K8" s="12">
        <v>4</v>
      </c>
      <c r="L8" s="11"/>
      <c r="M8" s="10">
        <v>3.5</v>
      </c>
      <c r="N8" s="11"/>
      <c r="O8" s="12">
        <v>4.5</v>
      </c>
      <c r="P8" s="11"/>
      <c r="Q8" s="10">
        <v>5</v>
      </c>
      <c r="R8" s="11"/>
      <c r="S8" s="12">
        <v>6</v>
      </c>
      <c r="T8" s="9"/>
    </row>
    <row r="9" spans="1:30" ht="15.65" customHeight="1" x14ac:dyDescent="0.35"/>
    <row r="10" spans="1:30" ht="17.5" x14ac:dyDescent="0.35">
      <c r="A10" s="108" t="s">
        <v>23</v>
      </c>
      <c r="B10" s="108" t="s">
        <v>0</v>
      </c>
      <c r="C10" s="110" t="s">
        <v>11</v>
      </c>
      <c r="D10" s="106" t="s">
        <v>1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14" t="s">
        <v>19</v>
      </c>
      <c r="U10" s="114"/>
      <c r="V10" s="108" t="s">
        <v>7</v>
      </c>
      <c r="W10" s="110" t="s">
        <v>12</v>
      </c>
      <c r="X10" s="105" t="s">
        <v>13</v>
      </c>
      <c r="Y10" s="105" t="s">
        <v>14</v>
      </c>
      <c r="Z10" s="105" t="s">
        <v>15</v>
      </c>
      <c r="AA10" s="105" t="s">
        <v>16</v>
      </c>
      <c r="AB10" s="105" t="s">
        <v>17</v>
      </c>
      <c r="AC10" s="105" t="s">
        <v>18</v>
      </c>
      <c r="AD10" s="109" t="s">
        <v>20</v>
      </c>
    </row>
    <row r="11" spans="1:30" ht="20.149999999999999" customHeight="1" x14ac:dyDescent="0.35">
      <c r="A11" s="108"/>
      <c r="B11" s="108"/>
      <c r="C11" s="111"/>
      <c r="D11" s="108" t="s">
        <v>2</v>
      </c>
      <c r="E11" s="108"/>
      <c r="F11" s="108"/>
      <c r="G11" s="108"/>
      <c r="H11" s="108" t="s">
        <v>3</v>
      </c>
      <c r="I11" s="108"/>
      <c r="J11" s="108"/>
      <c r="K11" s="108"/>
      <c r="L11" s="108" t="s">
        <v>4</v>
      </c>
      <c r="M11" s="108"/>
      <c r="N11" s="108"/>
      <c r="O11" s="108"/>
      <c r="P11" s="108" t="s">
        <v>5</v>
      </c>
      <c r="Q11" s="108"/>
      <c r="R11" s="108"/>
      <c r="S11" s="108"/>
      <c r="T11" s="114"/>
      <c r="U11" s="114"/>
      <c r="V11" s="108"/>
      <c r="W11" s="111"/>
      <c r="X11" s="105"/>
      <c r="Y11" s="105"/>
      <c r="Z11" s="105"/>
      <c r="AA11" s="105"/>
      <c r="AB11" s="105"/>
      <c r="AC11" s="105"/>
      <c r="AD11" s="109"/>
    </row>
    <row r="12" spans="1:30" ht="30" x14ac:dyDescent="0.35">
      <c r="A12" s="108"/>
      <c r="B12" s="110"/>
      <c r="C12" s="111"/>
      <c r="D12" s="42" t="s">
        <v>21</v>
      </c>
      <c r="E12" s="13" t="s">
        <v>6</v>
      </c>
      <c r="F12" s="42" t="s">
        <v>22</v>
      </c>
      <c r="G12" s="14" t="s">
        <v>6</v>
      </c>
      <c r="H12" s="42" t="s">
        <v>21</v>
      </c>
      <c r="I12" s="13" t="s">
        <v>6</v>
      </c>
      <c r="J12" s="42" t="s">
        <v>22</v>
      </c>
      <c r="K12" s="14" t="s">
        <v>6</v>
      </c>
      <c r="L12" s="42" t="s">
        <v>21</v>
      </c>
      <c r="M12" s="13" t="s">
        <v>6</v>
      </c>
      <c r="N12" s="42" t="s">
        <v>22</v>
      </c>
      <c r="O12" s="14" t="s">
        <v>6</v>
      </c>
      <c r="P12" s="42" t="s">
        <v>21</v>
      </c>
      <c r="Q12" s="13" t="s">
        <v>6</v>
      </c>
      <c r="R12" s="42" t="s">
        <v>22</v>
      </c>
      <c r="S12" s="14" t="s">
        <v>6</v>
      </c>
      <c r="T12" s="43" t="s">
        <v>21</v>
      </c>
      <c r="U12" s="43" t="s">
        <v>22</v>
      </c>
      <c r="V12" s="108"/>
      <c r="W12" s="113"/>
      <c r="X12" s="105"/>
      <c r="Y12" s="105"/>
      <c r="Z12" s="105"/>
      <c r="AA12" s="105"/>
      <c r="AB12" s="105"/>
      <c r="AC12" s="105"/>
      <c r="AD12" s="109"/>
    </row>
    <row r="13" spans="1:30" s="21" customFormat="1" x14ac:dyDescent="0.35">
      <c r="A13" s="15">
        <v>1</v>
      </c>
      <c r="B13" s="152" t="s">
        <v>51</v>
      </c>
      <c r="C13" s="47" t="s">
        <v>36</v>
      </c>
      <c r="D13" s="48">
        <v>3</v>
      </c>
      <c r="E13" s="31">
        <f>D13*$E$8</f>
        <v>4.1999999999999993</v>
      </c>
      <c r="F13" s="17"/>
      <c r="G13" s="31">
        <f>F13*G$8</f>
        <v>0</v>
      </c>
      <c r="H13" s="17">
        <v>1</v>
      </c>
      <c r="I13" s="31">
        <f>H13*I$8</f>
        <v>2.6</v>
      </c>
      <c r="J13" s="17"/>
      <c r="K13" s="31">
        <f>J13*K$8</f>
        <v>0</v>
      </c>
      <c r="L13" s="17">
        <v>2</v>
      </c>
      <c r="M13" s="31">
        <f>L13*M$8</f>
        <v>7</v>
      </c>
      <c r="N13" s="17"/>
      <c r="O13" s="31">
        <f>N13*O$8</f>
        <v>0</v>
      </c>
      <c r="P13" s="17"/>
      <c r="Q13" s="31">
        <f>P13*Q$8</f>
        <v>0</v>
      </c>
      <c r="R13" s="17"/>
      <c r="S13" s="31">
        <f>R13*S$8</f>
        <v>0</v>
      </c>
      <c r="T13" s="1">
        <f>D13+H13+L13+P13</f>
        <v>6</v>
      </c>
      <c r="U13" s="1">
        <f>F13+J13+N13+R13</f>
        <v>0</v>
      </c>
      <c r="V13" s="33">
        <f>E13+G13+I13+K13+M13+O13+Q13+S13</f>
        <v>13.799999999999999</v>
      </c>
      <c r="W13" s="34" t="str">
        <f t="shared" ref="W13:W22" si="0">CONCATENATE(AA13*10,"%")</f>
        <v>12%</v>
      </c>
      <c r="X13" s="19" t="s">
        <v>34</v>
      </c>
      <c r="Y13" s="2">
        <f>IF(X13="",0,LEFT(X13,1)/41)</f>
        <v>0.12195121951219512</v>
      </c>
      <c r="Z13" s="3">
        <f>Y13*10</f>
        <v>1.2195121951219512</v>
      </c>
      <c r="AA13" s="3">
        <v>1.2</v>
      </c>
      <c r="AB13" s="20">
        <v>6</v>
      </c>
      <c r="AC13" s="20"/>
      <c r="AD13" s="5" t="str">
        <f>IF(AND(T13=AB13,U13=AC13),"","Số Ch chưa khớp")</f>
        <v/>
      </c>
    </row>
    <row r="14" spans="1:30" s="21" customFormat="1" x14ac:dyDescent="0.35">
      <c r="A14" s="15">
        <v>2</v>
      </c>
      <c r="B14" s="152"/>
      <c r="C14" s="47" t="s">
        <v>37</v>
      </c>
      <c r="D14" s="48">
        <v>2</v>
      </c>
      <c r="E14" s="31">
        <f>D14*$E$8</f>
        <v>2.8</v>
      </c>
      <c r="F14" s="17"/>
      <c r="G14" s="31">
        <f t="shared" ref="G14:G22" si="1">F14*G$8</f>
        <v>0</v>
      </c>
      <c r="H14" s="17">
        <v>2</v>
      </c>
      <c r="I14" s="31">
        <f t="shared" ref="I14:I22" si="2">H14*I$8</f>
        <v>5.2</v>
      </c>
      <c r="J14" s="17"/>
      <c r="K14" s="31">
        <f t="shared" ref="K14:K22" si="3">J14*K$8</f>
        <v>0</v>
      </c>
      <c r="L14" s="17">
        <v>1</v>
      </c>
      <c r="M14" s="31">
        <f t="shared" ref="M14:M22" si="4">L14*M$8</f>
        <v>3.5</v>
      </c>
      <c r="N14" s="17"/>
      <c r="O14" s="31">
        <f t="shared" ref="O14:O22" si="5">N14*O$8</f>
        <v>0</v>
      </c>
      <c r="P14" s="17">
        <v>1</v>
      </c>
      <c r="Q14" s="31">
        <f t="shared" ref="Q14:Q22" si="6">P14*Q$8</f>
        <v>5</v>
      </c>
      <c r="R14" s="17"/>
      <c r="S14" s="31">
        <f t="shared" ref="S14:S22" si="7">R14*S$8</f>
        <v>0</v>
      </c>
      <c r="T14" s="1">
        <f>D14+H14+L14+P14</f>
        <v>6</v>
      </c>
      <c r="U14" s="1">
        <f>F14+J14+N14+R14</f>
        <v>0</v>
      </c>
      <c r="V14" s="33">
        <f t="shared" ref="V14:V22" si="8">E14+G14+I14+K14+M14+O14+Q14+S14</f>
        <v>16.5</v>
      </c>
      <c r="W14" s="34" t="str">
        <f t="shared" si="0"/>
        <v>12%</v>
      </c>
      <c r="X14" s="19" t="s">
        <v>34</v>
      </c>
      <c r="Y14" s="2">
        <f t="shared" ref="Y14:Y22" si="9">IF(X14="",0,LEFT(X14,1)/41)</f>
        <v>0.12195121951219512</v>
      </c>
      <c r="Z14" s="3">
        <f t="shared" ref="Z14:Z22" si="10">Y14*10</f>
        <v>1.2195121951219512</v>
      </c>
      <c r="AA14" s="3">
        <v>1.2</v>
      </c>
      <c r="AB14" s="20">
        <v>6</v>
      </c>
      <c r="AC14" s="20"/>
      <c r="AD14" s="5" t="str">
        <f t="shared" ref="AD14:AD23" si="11">IF(AND(T14=AB14,U14=AC14),"","Số Ch chưa khớp")</f>
        <v/>
      </c>
    </row>
    <row r="15" spans="1:30" s="21" customFormat="1" x14ac:dyDescent="0.35">
      <c r="A15" s="15"/>
      <c r="B15" s="152"/>
      <c r="C15" s="47" t="s">
        <v>38</v>
      </c>
      <c r="D15" s="48">
        <v>2</v>
      </c>
      <c r="E15" s="31">
        <f t="shared" ref="E15:E22" si="12">D15*$E$8</f>
        <v>2.8</v>
      </c>
      <c r="F15" s="17"/>
      <c r="G15" s="31">
        <f t="shared" si="1"/>
        <v>0</v>
      </c>
      <c r="H15" s="17">
        <v>2</v>
      </c>
      <c r="I15" s="31">
        <f t="shared" si="2"/>
        <v>5.2</v>
      </c>
      <c r="J15" s="17"/>
      <c r="K15" s="31">
        <f t="shared" si="3"/>
        <v>0</v>
      </c>
      <c r="L15" s="17">
        <v>1</v>
      </c>
      <c r="M15" s="31">
        <f t="shared" si="4"/>
        <v>3.5</v>
      </c>
      <c r="N15" s="17"/>
      <c r="O15" s="31">
        <f t="shared" si="5"/>
        <v>0</v>
      </c>
      <c r="P15" s="17">
        <v>1</v>
      </c>
      <c r="Q15" s="31">
        <f t="shared" si="6"/>
        <v>5</v>
      </c>
      <c r="R15" s="17"/>
      <c r="S15" s="31">
        <f t="shared" si="7"/>
        <v>0</v>
      </c>
      <c r="T15" s="1">
        <f t="shared" ref="T15:T18" si="13">D15+H15+L15+P15</f>
        <v>6</v>
      </c>
      <c r="U15" s="1">
        <f t="shared" ref="U15:U22" si="14">F15+J15+N15+R15</f>
        <v>0</v>
      </c>
      <c r="V15" s="33">
        <f t="shared" si="8"/>
        <v>16.5</v>
      </c>
      <c r="W15" s="34" t="str">
        <f t="shared" si="0"/>
        <v>12%</v>
      </c>
      <c r="X15" s="19" t="s">
        <v>34</v>
      </c>
      <c r="Y15" s="2">
        <f t="shared" si="9"/>
        <v>0.12195121951219512</v>
      </c>
      <c r="Z15" s="3">
        <f t="shared" si="10"/>
        <v>1.2195121951219512</v>
      </c>
      <c r="AA15" s="3">
        <v>1.2</v>
      </c>
      <c r="AB15" s="20">
        <v>6</v>
      </c>
      <c r="AC15" s="20"/>
      <c r="AD15" s="5" t="str">
        <f t="shared" si="11"/>
        <v/>
      </c>
    </row>
    <row r="16" spans="1:30" s="21" customFormat="1" x14ac:dyDescent="0.35">
      <c r="A16" s="15"/>
      <c r="B16" s="153" t="s">
        <v>39</v>
      </c>
      <c r="C16" s="47" t="s">
        <v>40</v>
      </c>
      <c r="D16" s="48">
        <v>1</v>
      </c>
      <c r="E16" s="31">
        <f t="shared" si="12"/>
        <v>1.4</v>
      </c>
      <c r="F16" s="17"/>
      <c r="G16" s="31">
        <f t="shared" si="1"/>
        <v>0</v>
      </c>
      <c r="H16" s="17">
        <v>1</v>
      </c>
      <c r="I16" s="31">
        <f t="shared" si="2"/>
        <v>2.6</v>
      </c>
      <c r="J16" s="17"/>
      <c r="K16" s="31">
        <f t="shared" si="3"/>
        <v>0</v>
      </c>
      <c r="L16" s="17"/>
      <c r="M16" s="31">
        <f t="shared" si="4"/>
        <v>0</v>
      </c>
      <c r="N16" s="17"/>
      <c r="O16" s="31">
        <f t="shared" si="5"/>
        <v>0</v>
      </c>
      <c r="P16" s="17"/>
      <c r="Q16" s="31">
        <f t="shared" si="6"/>
        <v>0</v>
      </c>
      <c r="R16" s="17"/>
      <c r="S16" s="31">
        <f t="shared" si="7"/>
        <v>0</v>
      </c>
      <c r="T16" s="1">
        <f t="shared" si="13"/>
        <v>2</v>
      </c>
      <c r="U16" s="1">
        <f t="shared" si="14"/>
        <v>0</v>
      </c>
      <c r="V16" s="33">
        <f t="shared" si="8"/>
        <v>4</v>
      </c>
      <c r="W16" s="34" t="str">
        <f t="shared" si="0"/>
        <v>4%</v>
      </c>
      <c r="X16" s="19" t="s">
        <v>10</v>
      </c>
      <c r="Y16" s="2">
        <f t="shared" si="9"/>
        <v>4.878048780487805E-2</v>
      </c>
      <c r="Z16" s="3">
        <f t="shared" si="10"/>
        <v>0.48780487804878048</v>
      </c>
      <c r="AA16" s="3">
        <v>0.4</v>
      </c>
      <c r="AB16" s="20">
        <v>2</v>
      </c>
      <c r="AC16" s="20"/>
      <c r="AD16" s="5" t="str">
        <f t="shared" si="11"/>
        <v/>
      </c>
    </row>
    <row r="17" spans="1:30" s="21" customFormat="1" x14ac:dyDescent="0.35">
      <c r="A17" s="15"/>
      <c r="B17" s="153"/>
      <c r="C17" s="47" t="s">
        <v>41</v>
      </c>
      <c r="D17" s="48">
        <v>1</v>
      </c>
      <c r="E17" s="31">
        <f t="shared" si="12"/>
        <v>1.4</v>
      </c>
      <c r="F17" s="17"/>
      <c r="G17" s="31"/>
      <c r="H17" s="17">
        <v>1</v>
      </c>
      <c r="I17" s="31">
        <f t="shared" si="2"/>
        <v>2.6</v>
      </c>
      <c r="J17" s="17"/>
      <c r="K17" s="31"/>
      <c r="L17" s="17"/>
      <c r="M17" s="31"/>
      <c r="N17" s="17"/>
      <c r="O17" s="31"/>
      <c r="P17" s="17"/>
      <c r="Q17" s="31"/>
      <c r="R17" s="17"/>
      <c r="S17" s="31"/>
      <c r="T17" s="1">
        <f t="shared" si="13"/>
        <v>2</v>
      </c>
      <c r="U17" s="1">
        <f t="shared" si="14"/>
        <v>0</v>
      </c>
      <c r="V17" s="33">
        <f t="shared" si="8"/>
        <v>4</v>
      </c>
      <c r="W17" s="34" t="str">
        <f t="shared" si="0"/>
        <v>4%</v>
      </c>
      <c r="X17" s="19" t="s">
        <v>10</v>
      </c>
      <c r="Y17" s="2">
        <f t="shared" si="9"/>
        <v>4.878048780487805E-2</v>
      </c>
      <c r="Z17" s="3">
        <f t="shared" si="10"/>
        <v>0.48780487804878048</v>
      </c>
      <c r="AA17" s="3">
        <v>0.4</v>
      </c>
      <c r="AB17" s="20">
        <v>2</v>
      </c>
      <c r="AC17" s="20"/>
      <c r="AD17" s="5"/>
    </row>
    <row r="18" spans="1:30" s="21" customFormat="1" x14ac:dyDescent="0.35">
      <c r="A18" s="15"/>
      <c r="B18" s="153"/>
      <c r="C18" s="47" t="s">
        <v>42</v>
      </c>
      <c r="D18" s="48">
        <v>1</v>
      </c>
      <c r="E18" s="31">
        <f t="shared" si="12"/>
        <v>1.4</v>
      </c>
      <c r="F18" s="17"/>
      <c r="G18" s="31"/>
      <c r="H18" s="17">
        <v>1</v>
      </c>
      <c r="I18" s="31"/>
      <c r="J18" s="17"/>
      <c r="K18" s="31"/>
      <c r="L18" s="17"/>
      <c r="M18" s="31"/>
      <c r="N18" s="17"/>
      <c r="O18" s="31"/>
      <c r="P18" s="17"/>
      <c r="Q18" s="31"/>
      <c r="R18" s="17"/>
      <c r="S18" s="31"/>
      <c r="T18" s="1">
        <f t="shared" si="13"/>
        <v>2</v>
      </c>
      <c r="U18" s="1">
        <f t="shared" si="14"/>
        <v>0</v>
      </c>
      <c r="V18" s="33">
        <f t="shared" si="8"/>
        <v>1.4</v>
      </c>
      <c r="W18" s="34" t="str">
        <f t="shared" si="0"/>
        <v>4%</v>
      </c>
      <c r="X18" s="19" t="s">
        <v>10</v>
      </c>
      <c r="Y18" s="2">
        <f t="shared" si="9"/>
        <v>4.878048780487805E-2</v>
      </c>
      <c r="Z18" s="3">
        <f t="shared" si="10"/>
        <v>0.48780487804878048</v>
      </c>
      <c r="AA18" s="3">
        <v>0.4</v>
      </c>
      <c r="AB18" s="20">
        <v>2</v>
      </c>
      <c r="AC18" s="20"/>
      <c r="AD18" s="5"/>
    </row>
    <row r="19" spans="1:30" s="21" customFormat="1" x14ac:dyDescent="0.35">
      <c r="A19" s="15">
        <v>3</v>
      </c>
      <c r="B19" s="153"/>
      <c r="C19" s="47" t="s">
        <v>43</v>
      </c>
      <c r="D19" s="48">
        <v>1</v>
      </c>
      <c r="E19" s="31">
        <f t="shared" si="12"/>
        <v>1.4</v>
      </c>
      <c r="F19" s="17"/>
      <c r="G19" s="31">
        <f t="shared" si="1"/>
        <v>0</v>
      </c>
      <c r="H19" s="17">
        <v>1</v>
      </c>
      <c r="I19" s="31">
        <f t="shared" si="2"/>
        <v>2.6</v>
      </c>
      <c r="J19" s="17"/>
      <c r="K19" s="31">
        <f t="shared" si="3"/>
        <v>0</v>
      </c>
      <c r="L19" s="17"/>
      <c r="M19" s="31">
        <f t="shared" si="4"/>
        <v>0</v>
      </c>
      <c r="N19" s="22"/>
      <c r="O19" s="31">
        <f t="shared" si="5"/>
        <v>0</v>
      </c>
      <c r="P19" s="17"/>
      <c r="Q19" s="31">
        <f t="shared" si="6"/>
        <v>0</v>
      </c>
      <c r="R19" s="17"/>
      <c r="S19" s="31">
        <f t="shared" si="7"/>
        <v>0</v>
      </c>
      <c r="T19" s="1">
        <f>D19+H19+L19+P19</f>
        <v>2</v>
      </c>
      <c r="U19" s="1">
        <f t="shared" si="14"/>
        <v>0</v>
      </c>
      <c r="V19" s="33">
        <f t="shared" si="8"/>
        <v>4</v>
      </c>
      <c r="W19" s="34" t="str">
        <f t="shared" si="0"/>
        <v>4%</v>
      </c>
      <c r="X19" s="19" t="s">
        <v>10</v>
      </c>
      <c r="Y19" s="2">
        <f t="shared" si="9"/>
        <v>4.878048780487805E-2</v>
      </c>
      <c r="Z19" s="3">
        <f t="shared" si="10"/>
        <v>0.48780487804878048</v>
      </c>
      <c r="AA19" s="3">
        <v>0.4</v>
      </c>
      <c r="AB19" s="20">
        <v>2</v>
      </c>
      <c r="AC19" s="20"/>
      <c r="AD19" s="5" t="str">
        <f t="shared" si="11"/>
        <v/>
      </c>
    </row>
    <row r="20" spans="1:30" s="21" customFormat="1" x14ac:dyDescent="0.35">
      <c r="A20" s="15"/>
      <c r="B20" s="157" t="s">
        <v>50</v>
      </c>
      <c r="C20" s="47" t="s">
        <v>44</v>
      </c>
      <c r="D20" s="48">
        <v>3</v>
      </c>
      <c r="E20" s="31">
        <f t="shared" si="12"/>
        <v>4.1999999999999993</v>
      </c>
      <c r="F20" s="17"/>
      <c r="G20" s="31"/>
      <c r="H20" s="17">
        <v>2</v>
      </c>
      <c r="I20" s="31"/>
      <c r="J20" s="17"/>
      <c r="K20" s="31"/>
      <c r="L20" s="17">
        <v>2</v>
      </c>
      <c r="M20" s="31"/>
      <c r="N20" s="22"/>
      <c r="O20" s="31"/>
      <c r="P20" s="17">
        <v>1</v>
      </c>
      <c r="Q20" s="31"/>
      <c r="R20" s="17"/>
      <c r="S20" s="31"/>
      <c r="T20" s="1">
        <v>8</v>
      </c>
      <c r="U20" s="1">
        <f t="shared" si="14"/>
        <v>0</v>
      </c>
      <c r="V20" s="33">
        <f t="shared" si="8"/>
        <v>4.1999999999999993</v>
      </c>
      <c r="W20" s="34" t="str">
        <f t="shared" si="0"/>
        <v>16%</v>
      </c>
      <c r="X20" s="19" t="s">
        <v>48</v>
      </c>
      <c r="Y20" s="2">
        <f t="shared" si="9"/>
        <v>0.14634146341463414</v>
      </c>
      <c r="Z20" s="3">
        <f t="shared" si="10"/>
        <v>1.4634146341463414</v>
      </c>
      <c r="AA20" s="3">
        <v>1.6</v>
      </c>
      <c r="AB20" s="20">
        <v>8</v>
      </c>
      <c r="AC20" s="20"/>
      <c r="AD20" s="5"/>
    </row>
    <row r="21" spans="1:30" s="21" customFormat="1" x14ac:dyDescent="0.35">
      <c r="A21" s="15"/>
      <c r="B21" s="158"/>
      <c r="C21" s="47" t="s">
        <v>45</v>
      </c>
      <c r="D21" s="48">
        <v>3</v>
      </c>
      <c r="E21" s="31">
        <f t="shared" si="12"/>
        <v>4.1999999999999993</v>
      </c>
      <c r="F21" s="17"/>
      <c r="G21" s="31"/>
      <c r="H21" s="17">
        <v>2</v>
      </c>
      <c r="I21" s="31"/>
      <c r="J21" s="17"/>
      <c r="K21" s="31"/>
      <c r="L21" s="17">
        <v>2</v>
      </c>
      <c r="M21" s="31"/>
      <c r="N21" s="22"/>
      <c r="O21" s="31"/>
      <c r="P21" s="17">
        <v>1</v>
      </c>
      <c r="Q21" s="31"/>
      <c r="R21" s="17"/>
      <c r="S21" s="31"/>
      <c r="T21" s="1">
        <v>8</v>
      </c>
      <c r="U21" s="1">
        <f t="shared" si="14"/>
        <v>0</v>
      </c>
      <c r="V21" s="33">
        <f t="shared" si="8"/>
        <v>4.1999999999999993</v>
      </c>
      <c r="W21" s="34" t="str">
        <f t="shared" si="0"/>
        <v>16%</v>
      </c>
      <c r="X21" s="19" t="s">
        <v>48</v>
      </c>
      <c r="Y21" s="2">
        <f t="shared" si="9"/>
        <v>0.14634146341463414</v>
      </c>
      <c r="Z21" s="3">
        <f t="shared" si="10"/>
        <v>1.4634146341463414</v>
      </c>
      <c r="AA21" s="3">
        <v>1.6</v>
      </c>
      <c r="AB21" s="20">
        <v>8</v>
      </c>
      <c r="AC21" s="20"/>
      <c r="AD21" s="5"/>
    </row>
    <row r="22" spans="1:30" s="21" customFormat="1" ht="29.5" customHeight="1" x14ac:dyDescent="0.35">
      <c r="A22" s="15">
        <v>4</v>
      </c>
      <c r="B22" s="159"/>
      <c r="C22" s="47" t="s">
        <v>46</v>
      </c>
      <c r="D22" s="48">
        <v>3</v>
      </c>
      <c r="E22" s="31">
        <f t="shared" si="12"/>
        <v>4.1999999999999993</v>
      </c>
      <c r="F22" s="17"/>
      <c r="G22" s="31">
        <f t="shared" si="1"/>
        <v>0</v>
      </c>
      <c r="H22" s="17">
        <v>2</v>
      </c>
      <c r="I22" s="31">
        <f t="shared" si="2"/>
        <v>5.2</v>
      </c>
      <c r="J22" s="17"/>
      <c r="K22" s="31">
        <f t="shared" si="3"/>
        <v>0</v>
      </c>
      <c r="L22" s="17">
        <v>2</v>
      </c>
      <c r="M22" s="31">
        <f t="shared" si="4"/>
        <v>7</v>
      </c>
      <c r="N22" s="17"/>
      <c r="O22" s="31">
        <f t="shared" si="5"/>
        <v>0</v>
      </c>
      <c r="P22" s="17">
        <v>1</v>
      </c>
      <c r="Q22" s="31">
        <f t="shared" si="6"/>
        <v>5</v>
      </c>
      <c r="R22" s="17"/>
      <c r="S22" s="31">
        <f t="shared" si="7"/>
        <v>0</v>
      </c>
      <c r="T22" s="1">
        <f t="shared" ref="T22" si="15">D22+H22+L22+P22</f>
        <v>8</v>
      </c>
      <c r="U22" s="1">
        <f t="shared" si="14"/>
        <v>0</v>
      </c>
      <c r="V22" s="33">
        <f t="shared" si="8"/>
        <v>21.4</v>
      </c>
      <c r="W22" s="34" t="str">
        <f t="shared" si="0"/>
        <v>16%</v>
      </c>
      <c r="X22" s="19" t="s">
        <v>48</v>
      </c>
      <c r="Y22" s="2">
        <f t="shared" si="9"/>
        <v>0.14634146341463414</v>
      </c>
      <c r="Z22" s="3">
        <f t="shared" si="10"/>
        <v>1.4634146341463414</v>
      </c>
      <c r="AA22" s="3">
        <v>1.6</v>
      </c>
      <c r="AB22" s="20">
        <v>8</v>
      </c>
      <c r="AC22" s="20"/>
      <c r="AD22" s="5" t="str">
        <f t="shared" si="11"/>
        <v/>
      </c>
    </row>
    <row r="23" spans="1:30" s="21" customFormat="1" ht="28" customHeight="1" x14ac:dyDescent="0.35">
      <c r="A23" s="154" t="s">
        <v>28</v>
      </c>
      <c r="B23" s="155"/>
      <c r="C23" s="156"/>
      <c r="D23" s="24">
        <f t="shared" ref="D23:M23" si="16">SUM(D13:D22)</f>
        <v>20</v>
      </c>
      <c r="E23" s="32">
        <f t="shared" si="16"/>
        <v>28</v>
      </c>
      <c r="F23" s="24">
        <f t="shared" si="16"/>
        <v>0</v>
      </c>
      <c r="G23" s="32">
        <f t="shared" si="16"/>
        <v>0</v>
      </c>
      <c r="H23" s="24">
        <f t="shared" si="16"/>
        <v>15</v>
      </c>
      <c r="I23" s="32">
        <f t="shared" si="16"/>
        <v>26</v>
      </c>
      <c r="J23" s="24">
        <f t="shared" si="16"/>
        <v>0</v>
      </c>
      <c r="K23" s="32">
        <f t="shared" si="16"/>
        <v>0</v>
      </c>
      <c r="L23" s="24">
        <f t="shared" si="16"/>
        <v>10</v>
      </c>
      <c r="M23" s="32">
        <f t="shared" si="16"/>
        <v>21</v>
      </c>
      <c r="N23" s="24"/>
      <c r="O23" s="32">
        <f t="shared" ref="O23:V23" si="17">SUM(O13:O22)</f>
        <v>0</v>
      </c>
      <c r="P23" s="24">
        <f t="shared" si="17"/>
        <v>5</v>
      </c>
      <c r="Q23" s="32">
        <f t="shared" si="17"/>
        <v>15</v>
      </c>
      <c r="R23" s="24">
        <f t="shared" si="17"/>
        <v>0</v>
      </c>
      <c r="S23" s="32">
        <f t="shared" si="17"/>
        <v>0</v>
      </c>
      <c r="T23" s="6">
        <f t="shared" si="17"/>
        <v>50</v>
      </c>
      <c r="U23" s="6">
        <f t="shared" si="17"/>
        <v>0</v>
      </c>
      <c r="V23" s="1">
        <f t="shared" si="17"/>
        <v>90</v>
      </c>
      <c r="W23" s="35" t="str">
        <f>CONCATENATE(AA23*10,"%")</f>
        <v>100%</v>
      </c>
      <c r="X23" s="25" t="s">
        <v>49</v>
      </c>
      <c r="Y23" s="7">
        <f>SUM(Y13:Y22)</f>
        <v>1</v>
      </c>
      <c r="Z23" s="4">
        <f>SUM(Z13:Z22)</f>
        <v>10</v>
      </c>
      <c r="AA23" s="4">
        <f>SUM(AA13:AA22)</f>
        <v>10</v>
      </c>
      <c r="AB23" s="20">
        <f>SUM(AB13:AB22)</f>
        <v>50</v>
      </c>
      <c r="AC23" s="20">
        <f xml:space="preserve"> SUM(AC13:AC22)</f>
        <v>0</v>
      </c>
      <c r="AD23" s="5" t="str">
        <f t="shared" si="11"/>
        <v/>
      </c>
    </row>
    <row r="24" spans="1:30" s="21" customFormat="1" ht="28" customHeight="1" x14ac:dyDescent="0.35">
      <c r="A24" s="125" t="s">
        <v>29</v>
      </c>
      <c r="B24" s="126"/>
      <c r="C24" s="127"/>
      <c r="D24" s="116">
        <v>0.4</v>
      </c>
      <c r="E24" s="117"/>
      <c r="F24" s="117"/>
      <c r="G24" s="117"/>
      <c r="H24" s="116">
        <v>0.3</v>
      </c>
      <c r="I24" s="117"/>
      <c r="J24" s="117"/>
      <c r="K24" s="117"/>
      <c r="L24" s="116">
        <v>0.2</v>
      </c>
      <c r="M24" s="117"/>
      <c r="N24" s="117"/>
      <c r="O24" s="117"/>
      <c r="P24" s="116">
        <v>0.1</v>
      </c>
      <c r="Q24" s="117"/>
      <c r="R24" s="117"/>
      <c r="S24" s="117"/>
      <c r="T24" s="26"/>
      <c r="U24" s="26"/>
      <c r="V24" s="26"/>
      <c r="W24" s="18"/>
      <c r="X24" s="27"/>
      <c r="Y24" s="27"/>
      <c r="Z24" s="27"/>
      <c r="AA24" s="27"/>
      <c r="AB24" s="27"/>
      <c r="AC24" s="27"/>
      <c r="AD24" s="15"/>
    </row>
    <row r="25" spans="1:30" s="30" customFormat="1" ht="28" customHeight="1" x14ac:dyDescent="0.35">
      <c r="A25" s="122" t="s">
        <v>30</v>
      </c>
      <c r="B25" s="123"/>
      <c r="C25" s="124"/>
      <c r="D25" s="115">
        <f>D23*0.2+F23*1</f>
        <v>4</v>
      </c>
      <c r="E25" s="115"/>
      <c r="F25" s="115"/>
      <c r="G25" s="115"/>
      <c r="H25" s="115">
        <f>H23*0.2+J23*1</f>
        <v>3</v>
      </c>
      <c r="I25" s="115"/>
      <c r="J25" s="115"/>
      <c r="K25" s="115"/>
      <c r="L25" s="115">
        <f>L23*0.2+N23*1</f>
        <v>2</v>
      </c>
      <c r="M25" s="115"/>
      <c r="N25" s="115"/>
      <c r="O25" s="115"/>
      <c r="P25" s="115">
        <f>P23*0.2+R23*0.5</f>
        <v>1</v>
      </c>
      <c r="Q25" s="115"/>
      <c r="R25" s="115"/>
      <c r="S25" s="115"/>
      <c r="T25" s="26"/>
      <c r="U25" s="26"/>
      <c r="V25" s="26"/>
      <c r="W25" s="49">
        <f>SUM(D25:S25)</f>
        <v>10</v>
      </c>
      <c r="X25" s="27"/>
      <c r="Y25" s="27"/>
      <c r="Z25" s="27"/>
      <c r="AA25" s="27"/>
      <c r="AB25" s="28"/>
      <c r="AC25" s="28"/>
      <c r="AD25" s="29"/>
    </row>
  </sheetData>
  <mergeCells count="38">
    <mergeCell ref="L24:O24"/>
    <mergeCell ref="P24:S24"/>
    <mergeCell ref="A25:C25"/>
    <mergeCell ref="D25:G25"/>
    <mergeCell ref="H25:K25"/>
    <mergeCell ref="L25:O25"/>
    <mergeCell ref="P25:S25"/>
    <mergeCell ref="H24:K24"/>
    <mergeCell ref="B13:B15"/>
    <mergeCell ref="B16:B19"/>
    <mergeCell ref="A23:C23"/>
    <mergeCell ref="A24:C24"/>
    <mergeCell ref="D24:G24"/>
    <mergeCell ref="B20:B22"/>
    <mergeCell ref="AC10:AC12"/>
    <mergeCell ref="AD10:AD12"/>
    <mergeCell ref="D11:G11"/>
    <mergeCell ref="H11:K11"/>
    <mergeCell ref="L11:O11"/>
    <mergeCell ref="P11:S11"/>
    <mergeCell ref="W10:W12"/>
    <mergeCell ref="X10:X12"/>
    <mergeCell ref="Y10:Y12"/>
    <mergeCell ref="Z10:Z12"/>
    <mergeCell ref="AA10:AA12"/>
    <mergeCell ref="AB10:AB12"/>
    <mergeCell ref="V10:V12"/>
    <mergeCell ref="A10:A12"/>
    <mergeCell ref="B10:B12"/>
    <mergeCell ref="C10:C12"/>
    <mergeCell ref="D10:S10"/>
    <mergeCell ref="T10:U11"/>
    <mergeCell ref="A8:C8"/>
    <mergeCell ref="A1:D1"/>
    <mergeCell ref="A2:D2"/>
    <mergeCell ref="A3:D3"/>
    <mergeCell ref="A5:V5"/>
    <mergeCell ref="A6:V6"/>
  </mergeCells>
  <pageMargins left="0.7" right="0.7" top="0.75" bottom="0.75" header="0.3" footer="0.3"/>
  <pageSetup paperSize="9" fitToHeight="0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773372CAF16A4DA946D721A5CCCB5D" ma:contentTypeVersion="13" ma:contentTypeDescription="Create a new document." ma:contentTypeScope="" ma:versionID="c402d6abbcd8197e4e5fe8dc0cfc16ea">
  <xsd:schema xmlns:xsd="http://www.w3.org/2001/XMLSchema" xmlns:xs="http://www.w3.org/2001/XMLSchema" xmlns:p="http://schemas.microsoft.com/office/2006/metadata/properties" xmlns:ns3="e3efed53-b9cf-4816-a53e-9161a5d93bc7" xmlns:ns4="aa52b841-768d-48f4-81fb-a5854feadef9" targetNamespace="http://schemas.microsoft.com/office/2006/metadata/properties" ma:root="true" ma:fieldsID="2d849a436a626da70ce4d307631b7a18" ns3:_="" ns4:_="">
    <xsd:import namespace="e3efed53-b9cf-4816-a53e-9161a5d93bc7"/>
    <xsd:import namespace="aa52b841-768d-48f4-81fb-a5854feade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fed53-b9cf-4816-a53e-9161a5d93b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2b841-768d-48f4-81fb-a5854fea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E37AD-0DDB-4114-8645-3CCA4C2D4B3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e3efed53-b9cf-4816-a53e-9161a5d93bc7"/>
    <ds:schemaRef ds:uri="aa52b841-768d-48f4-81fb-a5854feadef9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B120FF-7DFA-451D-85D8-59FE71ED9A37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ABFE82C-BFAD-415D-8611-88A9C085B0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MT10</vt:lpstr>
      <vt:lpstr>MT11</vt:lpstr>
      <vt:lpstr>MT12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2020-12-08T23:04:02Z</cp:lastPrinted>
  <dcterms:created xsi:type="dcterms:W3CDTF">2020-10-09T15:09:03Z</dcterms:created>
  <dcterms:modified xsi:type="dcterms:W3CDTF">2021-04-21T05:21:15Z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0x0101000A773372CAF16A4DA946D721A5CCCB5D</vt:lpwstr>
  </property>
</Properties>
</file>