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IỂM TRA GIỮA KÌ 2\LÝ\10\"/>
    </mc:Choice>
  </mc:AlternateContent>
  <bookViews>
    <workbookView xWindow="0" yWindow="0" windowWidth="28800" windowHeight="12000" firstSheet="1" activeTab="2"/>
  </bookViews>
  <sheets>
    <sheet name="foxz" sheetId="10" state="veryHidden" r:id="rId1"/>
    <sheet name="GIAO VIEN" sheetId="1" r:id="rId2"/>
    <sheet name="ĐÁP ÁN CHẤM" sheetId="2" r:id="rId3"/>
    <sheet name="MA TRẬN ĐỀ GIÁO VIÊN" sheetId="5" r:id="rId4"/>
    <sheet name="ĐÁP ÁN ĐỀ GỐC" sheetId="9" r:id="rId5"/>
  </sheets>
  <definedNames>
    <definedName name="_xlnm._FilterDatabase" localSheetId="3" hidden="1">'MA TRẬN ĐỀ GIÁO VIÊN'!$B$3:$E$35</definedName>
    <definedName name="GIÁO_VIÊN_RA_ĐỀ">'GIAO VIEN'!$B$2:$B$11</definedName>
    <definedName name="t" localSheetId="4">'ĐÁP ÁN ĐỀ GỐC'!$A$1</definedName>
    <definedName name="t" localSheetId="3">'MA TRẬN ĐỀ GIÁO VIÊN'!$A$1</definedName>
    <definedName name="t">'ĐÁP ÁN CHẤM'!$A$1</definedName>
    <definedName name="Thanh">'GIAO VIEN'!$C$8:$C$11</definedName>
    <definedName name="TO">'GIAO VIEN'!$B$2:$B$11</definedName>
    <definedName name="TRON">'GIAO VIEN'!$B$2:$B$11</definedName>
  </definedNames>
  <calcPr calcId="162913"/>
</workbook>
</file>

<file path=xl/calcChain.xml><?xml version="1.0" encoding="utf-8"?>
<calcChain xmlns="http://schemas.openxmlformats.org/spreadsheetml/2006/main">
  <c r="I40" i="5" l="1"/>
  <c r="I39" i="5"/>
  <c r="E3" i="2" l="1"/>
  <c r="K3" i="5" l="1"/>
  <c r="J3" i="5"/>
  <c r="I3" i="5"/>
  <c r="H3" i="5"/>
  <c r="G3" i="5"/>
  <c r="F3" i="5"/>
  <c r="E3" i="5"/>
  <c r="D3" i="5"/>
  <c r="C3" i="5"/>
  <c r="B3" i="5"/>
  <c r="K3" i="2"/>
  <c r="J3" i="2"/>
  <c r="I3" i="2"/>
  <c r="H3" i="2"/>
  <c r="G3" i="2"/>
  <c r="F3" i="2"/>
  <c r="D3" i="2"/>
  <c r="C3" i="2"/>
  <c r="B3" i="2"/>
  <c r="K3" i="9"/>
  <c r="J3" i="9"/>
  <c r="I3" i="9"/>
  <c r="H3" i="9"/>
  <c r="G3" i="9"/>
  <c r="F3" i="9"/>
  <c r="E3" i="9"/>
  <c r="D3" i="9"/>
  <c r="C3" i="9"/>
  <c r="B3" i="9"/>
  <c r="C10" i="2" l="1"/>
  <c r="E10" i="2"/>
  <c r="G10" i="2"/>
  <c r="I10" i="2"/>
  <c r="K10" i="2"/>
  <c r="D11" i="2"/>
  <c r="F11" i="2"/>
  <c r="H11" i="2"/>
  <c r="J11" i="2"/>
  <c r="C12" i="2"/>
  <c r="E12" i="2"/>
  <c r="G12" i="2"/>
  <c r="I12" i="2"/>
  <c r="K12" i="2"/>
  <c r="D13" i="2"/>
  <c r="F13" i="2"/>
  <c r="H13" i="2"/>
  <c r="J13" i="2"/>
  <c r="C14" i="2"/>
  <c r="E14" i="2"/>
  <c r="G14" i="2"/>
  <c r="I14" i="2"/>
  <c r="K14" i="2"/>
  <c r="D15" i="2"/>
  <c r="F15" i="2"/>
  <c r="H15" i="2"/>
  <c r="J15" i="2"/>
  <c r="C16" i="2"/>
  <c r="E16" i="2"/>
  <c r="G16" i="2"/>
  <c r="I16" i="2"/>
  <c r="K16" i="2"/>
  <c r="D17" i="2"/>
  <c r="F17" i="2"/>
  <c r="H17" i="2"/>
  <c r="J17" i="2"/>
  <c r="C18" i="2"/>
  <c r="E18" i="2"/>
  <c r="G18" i="2"/>
  <c r="I18" i="2"/>
  <c r="K18" i="2"/>
  <c r="D19" i="2"/>
  <c r="F19" i="2"/>
  <c r="H19" i="2"/>
  <c r="J19" i="2"/>
  <c r="C20" i="2"/>
  <c r="E20" i="2"/>
  <c r="G20" i="2"/>
  <c r="I20" i="2"/>
  <c r="K20" i="2"/>
  <c r="D21" i="2"/>
  <c r="F21" i="2"/>
  <c r="H21" i="2"/>
  <c r="J21" i="2"/>
  <c r="C22" i="2"/>
  <c r="E22" i="2"/>
  <c r="G22" i="2"/>
  <c r="I22" i="2"/>
  <c r="K22" i="2"/>
  <c r="D23" i="2"/>
  <c r="F23" i="2"/>
  <c r="H23" i="2"/>
  <c r="J23" i="2"/>
  <c r="C24" i="2"/>
  <c r="E24" i="2"/>
  <c r="G24" i="2"/>
  <c r="I24" i="2"/>
  <c r="K24" i="2"/>
  <c r="D25" i="2"/>
  <c r="F25" i="2"/>
  <c r="H25" i="2"/>
  <c r="J25" i="2"/>
  <c r="C26" i="2"/>
  <c r="E26" i="2"/>
  <c r="G26" i="2"/>
  <c r="I26" i="2"/>
  <c r="K26" i="2"/>
  <c r="D27" i="2"/>
  <c r="F27" i="2"/>
  <c r="H27" i="2"/>
  <c r="J27" i="2"/>
  <c r="C28" i="2"/>
  <c r="E28" i="2"/>
  <c r="G28" i="2"/>
  <c r="I28" i="2"/>
  <c r="K28" i="2"/>
  <c r="D29" i="2"/>
  <c r="F29" i="2"/>
  <c r="H29" i="2"/>
  <c r="J29" i="2"/>
  <c r="C30" i="2"/>
  <c r="E30" i="2"/>
  <c r="G30" i="2"/>
  <c r="I30" i="2"/>
  <c r="K30" i="2"/>
  <c r="D31" i="2"/>
  <c r="F31" i="2"/>
  <c r="H31" i="2"/>
  <c r="J31" i="2"/>
  <c r="C32" i="2"/>
  <c r="E32" i="2"/>
  <c r="G32" i="2"/>
  <c r="I32" i="2"/>
  <c r="K32" i="2"/>
  <c r="D33" i="2"/>
  <c r="F33" i="2"/>
  <c r="H33" i="2"/>
  <c r="J33" i="2"/>
  <c r="B33" i="2"/>
  <c r="B31" i="2"/>
  <c r="B29" i="2"/>
  <c r="B27" i="2"/>
  <c r="B25" i="2"/>
  <c r="B23" i="2"/>
  <c r="B21" i="2"/>
  <c r="B19" i="2"/>
  <c r="B17" i="2"/>
  <c r="B15" i="2"/>
  <c r="B13" i="2"/>
  <c r="B11" i="2"/>
  <c r="D10" i="2"/>
  <c r="F10" i="2"/>
  <c r="H10" i="2"/>
  <c r="J10" i="2"/>
  <c r="C11" i="2"/>
  <c r="E11" i="2"/>
  <c r="G11" i="2"/>
  <c r="I11" i="2"/>
  <c r="K11" i="2"/>
  <c r="D12" i="2"/>
  <c r="F12" i="2"/>
  <c r="H12" i="2"/>
  <c r="J12" i="2"/>
  <c r="C13" i="2"/>
  <c r="E13" i="2"/>
  <c r="G13" i="2"/>
  <c r="I13" i="2"/>
  <c r="K13" i="2"/>
  <c r="D14" i="2"/>
  <c r="F14" i="2"/>
  <c r="H14" i="2"/>
  <c r="J14" i="2"/>
  <c r="C15" i="2"/>
  <c r="E15" i="2"/>
  <c r="G15" i="2"/>
  <c r="I15" i="2"/>
  <c r="K15" i="2"/>
  <c r="D16" i="2"/>
  <c r="F16" i="2"/>
  <c r="H16" i="2"/>
  <c r="J16" i="2"/>
  <c r="C17" i="2"/>
  <c r="E17" i="2"/>
  <c r="G17" i="2"/>
  <c r="I17" i="2"/>
  <c r="K17" i="2"/>
  <c r="D18" i="2"/>
  <c r="F18" i="2"/>
  <c r="H18" i="2"/>
  <c r="J18" i="2"/>
  <c r="C19" i="2"/>
  <c r="E19" i="2"/>
  <c r="G19" i="2"/>
  <c r="I19" i="2"/>
  <c r="K19" i="2"/>
  <c r="D20" i="2"/>
  <c r="F20" i="2"/>
  <c r="H20" i="2"/>
  <c r="J20" i="2"/>
  <c r="C21" i="2"/>
  <c r="E21" i="2"/>
  <c r="G21" i="2"/>
  <c r="I21" i="2"/>
  <c r="K21" i="2"/>
  <c r="D22" i="2"/>
  <c r="F22" i="2"/>
  <c r="H22" i="2"/>
  <c r="J22" i="2"/>
  <c r="C23" i="2"/>
  <c r="E23" i="2"/>
  <c r="G23" i="2"/>
  <c r="I23" i="2"/>
  <c r="K23" i="2"/>
  <c r="D24" i="2"/>
  <c r="F24" i="2"/>
  <c r="H24" i="2"/>
  <c r="J24" i="2"/>
  <c r="C25" i="2"/>
  <c r="E25" i="2"/>
  <c r="G25" i="2"/>
  <c r="I25" i="2"/>
  <c r="K25" i="2"/>
  <c r="D26" i="2"/>
  <c r="F26" i="2"/>
  <c r="H26" i="2"/>
  <c r="J26" i="2"/>
  <c r="C27" i="2"/>
  <c r="E27" i="2"/>
  <c r="G27" i="2"/>
  <c r="I27" i="2"/>
  <c r="K27" i="2"/>
  <c r="D28" i="2"/>
  <c r="F28" i="2"/>
  <c r="H28" i="2"/>
  <c r="J28" i="2"/>
  <c r="C29" i="2"/>
  <c r="E29" i="2"/>
  <c r="G29" i="2"/>
  <c r="I29" i="2"/>
  <c r="K29" i="2"/>
  <c r="D30" i="2"/>
  <c r="F30" i="2"/>
  <c r="H30" i="2"/>
  <c r="J30" i="2"/>
  <c r="C31" i="2"/>
  <c r="E31" i="2"/>
  <c r="G31" i="2"/>
  <c r="I31" i="2"/>
  <c r="K31" i="2"/>
  <c r="D32" i="2"/>
  <c r="F32" i="2"/>
  <c r="H32" i="2"/>
  <c r="J32" i="2"/>
  <c r="C33" i="2"/>
  <c r="E33" i="2"/>
  <c r="G33" i="2"/>
  <c r="I33" i="2"/>
  <c r="K33" i="2"/>
  <c r="B32" i="2"/>
  <c r="B30" i="2"/>
  <c r="B28" i="2"/>
  <c r="B26" i="2"/>
  <c r="B24" i="2"/>
  <c r="B22" i="2"/>
  <c r="B20" i="2"/>
  <c r="B18" i="2"/>
  <c r="B16" i="2"/>
  <c r="B14" i="2"/>
  <c r="B12" i="2"/>
  <c r="B10" i="2"/>
  <c r="C9" i="2"/>
  <c r="E9" i="2"/>
  <c r="G9" i="2"/>
  <c r="I9" i="2"/>
  <c r="K9" i="2"/>
  <c r="C8" i="2"/>
  <c r="E8" i="2"/>
  <c r="G8" i="2"/>
  <c r="I8" i="2"/>
  <c r="K8" i="2"/>
  <c r="C7" i="2"/>
  <c r="E7" i="2"/>
  <c r="G7" i="2"/>
  <c r="I7" i="2"/>
  <c r="K7" i="2"/>
  <c r="C6" i="2"/>
  <c r="E6" i="2"/>
  <c r="G6" i="2"/>
  <c r="I6" i="2"/>
  <c r="K6" i="2"/>
  <c r="C5" i="2"/>
  <c r="E5" i="2"/>
  <c r="G5" i="2"/>
  <c r="I5" i="2"/>
  <c r="K5" i="2"/>
  <c r="D9" i="2"/>
  <c r="F9" i="2"/>
  <c r="H9" i="2"/>
  <c r="J9" i="2"/>
  <c r="B9" i="2"/>
  <c r="D8" i="2"/>
  <c r="F8" i="2"/>
  <c r="H8" i="2"/>
  <c r="J8" i="2"/>
  <c r="B8" i="2"/>
  <c r="D7" i="2"/>
  <c r="F7" i="2"/>
  <c r="H7" i="2"/>
  <c r="J7" i="2"/>
  <c r="B7" i="2"/>
  <c r="D6" i="2"/>
  <c r="F6" i="2"/>
  <c r="H6" i="2"/>
  <c r="J6" i="2"/>
  <c r="B6" i="2"/>
  <c r="D5" i="2"/>
  <c r="F5" i="2"/>
  <c r="H5" i="2"/>
  <c r="J5" i="2"/>
  <c r="B5" i="2"/>
  <c r="B4" i="2"/>
  <c r="J4" i="2"/>
  <c r="H4" i="2"/>
  <c r="F4" i="2"/>
  <c r="D4" i="2"/>
  <c r="C4" i="2"/>
  <c r="K4" i="2"/>
  <c r="I4" i="2"/>
  <c r="G4" i="2"/>
  <c r="E4" i="2"/>
  <c r="M33" i="2" l="1"/>
  <c r="M29" i="2"/>
  <c r="M25" i="2"/>
  <c r="M21" i="2"/>
  <c r="M17" i="2"/>
  <c r="M13" i="2"/>
  <c r="M9" i="2"/>
  <c r="M30" i="2"/>
  <c r="M26" i="2"/>
  <c r="M22" i="2"/>
  <c r="M18" i="2"/>
  <c r="M14" i="2"/>
  <c r="M10" i="2"/>
  <c r="M31" i="2"/>
  <c r="M27" i="2"/>
  <c r="M23" i="2"/>
  <c r="M19" i="2"/>
  <c r="M15" i="2"/>
  <c r="M11" i="2"/>
  <c r="M32" i="2"/>
  <c r="M28" i="2"/>
  <c r="M24" i="2"/>
  <c r="M20" i="2"/>
  <c r="M16" i="2"/>
  <c r="M12" i="2"/>
  <c r="M8" i="2"/>
  <c r="M4" i="2"/>
  <c r="M6" i="2"/>
  <c r="M7" i="2"/>
  <c r="M5" i="2"/>
</calcChain>
</file>

<file path=xl/sharedStrings.xml><?xml version="1.0" encoding="utf-8"?>
<sst xmlns="http://schemas.openxmlformats.org/spreadsheetml/2006/main" count="220" uniqueCount="20">
  <si>
    <t>GIÁO VIÊN RA ĐỀ</t>
  </si>
  <si>
    <t>STT</t>
  </si>
  <si>
    <t>CÂU</t>
  </si>
  <si>
    <t xml:space="preserve">MA TRẬN TRỘN ĐỀ </t>
  </si>
  <si>
    <t>ĐÁP ÁN ĐỀ GỐC</t>
  </si>
  <si>
    <t>Mã Đề</t>
  </si>
  <si>
    <t>Mã Đề 123</t>
  </si>
  <si>
    <t>Mã Đề 234</t>
  </si>
  <si>
    <t>Mã Đề 345</t>
  </si>
  <si>
    <t>ĐÁP ÁN KIỂM TRA MÔN: HÓA NGÀY: 14.11.2019</t>
  </si>
  <si>
    <t>T Tâm</t>
  </si>
  <si>
    <t>C Tr Tâm</t>
  </si>
  <si>
    <t>C C Tâm</t>
  </si>
  <si>
    <t>Mã đề 111</t>
  </si>
  <si>
    <t>Mã đề 222</t>
  </si>
  <si>
    <t xml:space="preserve">Mã đề </t>
  </si>
  <si>
    <t>C</t>
  </si>
  <si>
    <t>A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</si>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</sst>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b/>
      <sz val="20"/>
      <color theme="9" tint="-0.249977111117893"/>
      <name val="Times New Roman"/>
      <family val="1"/>
    </font>
    <font>
      <b/>
      <sz val="22"/>
      <color theme="9" tint="-0.249977111117893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4"/>
      <color rgb="FFFF33CC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"/>
  <sheetViews>
    <sheetView workbookViewId="0">
      <selection activeCell="E6" sqref="E6"/>
    </sheetView>
  </sheetViews>
  <sheetFormatPr defaultRowHeight="18.75" x14ac:dyDescent="0.25"/>
  <cols>
    <col min="1" max="1" width="9.140625" style="23"/>
    <col min="2" max="2" width="25.140625" style="18" customWidth="1"/>
    <col min="3" max="3" width="13.140625" style="18" customWidth="1"/>
    <col min="4" max="4" width="15.140625" style="18" customWidth="1"/>
    <col min="5" max="5" width="20.5703125" style="18" customWidth="1"/>
    <col min="6" max="16384" width="9.140625" style="18"/>
  </cols>
  <sheetData>
    <row r="1" spans="1:5" ht="30" customHeight="1" x14ac:dyDescent="0.25">
      <c r="A1" s="16" t="s">
        <v>1</v>
      </c>
      <c r="B1" s="17" t="s">
        <v>0</v>
      </c>
      <c r="D1" s="19" t="s">
        <v>1</v>
      </c>
      <c r="E1" s="19" t="s">
        <v>5</v>
      </c>
    </row>
    <row r="2" spans="1:5" ht="30" customHeight="1" x14ac:dyDescent="0.25">
      <c r="A2" s="20">
        <v>1</v>
      </c>
      <c r="B2" s="21" t="s">
        <v>10</v>
      </c>
      <c r="D2" s="22">
        <v>1</v>
      </c>
      <c r="E2" s="22" t="s">
        <v>13</v>
      </c>
    </row>
    <row r="3" spans="1:5" ht="30" customHeight="1" x14ac:dyDescent="0.25">
      <c r="A3" s="20">
        <v>2</v>
      </c>
      <c r="B3" s="21" t="s">
        <v>11</v>
      </c>
      <c r="D3" s="22">
        <v>2</v>
      </c>
      <c r="E3" s="22" t="s">
        <v>14</v>
      </c>
    </row>
    <row r="4" spans="1:5" ht="30" customHeight="1" x14ac:dyDescent="0.25">
      <c r="A4" s="20">
        <v>3</v>
      </c>
      <c r="B4" s="21" t="s">
        <v>12</v>
      </c>
      <c r="D4" s="22">
        <v>3</v>
      </c>
      <c r="E4" s="22" t="s">
        <v>15</v>
      </c>
    </row>
    <row r="5" spans="1:5" ht="30" customHeight="1" x14ac:dyDescent="0.25">
      <c r="A5" s="20">
        <v>4</v>
      </c>
      <c r="B5" s="21"/>
      <c r="D5" s="22">
        <v>4</v>
      </c>
      <c r="E5" s="22"/>
    </row>
    <row r="6" spans="1:5" ht="30" customHeight="1" x14ac:dyDescent="0.25">
      <c r="A6" s="20">
        <v>5</v>
      </c>
      <c r="B6" s="21"/>
      <c r="D6" s="22">
        <v>5</v>
      </c>
      <c r="E6" s="22"/>
    </row>
    <row r="7" spans="1:5" ht="30" customHeight="1" x14ac:dyDescent="0.25">
      <c r="A7" s="20">
        <v>6</v>
      </c>
      <c r="B7" s="21"/>
      <c r="D7" s="22">
        <v>6</v>
      </c>
      <c r="E7" s="22"/>
    </row>
    <row r="8" spans="1:5" ht="30" customHeight="1" x14ac:dyDescent="0.25">
      <c r="A8" s="20">
        <v>7</v>
      </c>
      <c r="B8" s="21"/>
      <c r="D8" s="22">
        <v>7</v>
      </c>
      <c r="E8" s="22"/>
    </row>
    <row r="9" spans="1:5" ht="30" customHeight="1" x14ac:dyDescent="0.25">
      <c r="A9" s="20">
        <v>8</v>
      </c>
      <c r="B9" s="21"/>
      <c r="D9" s="22">
        <v>8</v>
      </c>
      <c r="E9" s="22"/>
    </row>
    <row r="10" spans="1:5" ht="30" customHeight="1" x14ac:dyDescent="0.25">
      <c r="A10" s="20">
        <v>9</v>
      </c>
      <c r="B10" s="21"/>
      <c r="D10" s="22">
        <v>9</v>
      </c>
      <c r="E10" s="22"/>
    </row>
    <row r="11" spans="1:5" ht="30" customHeight="1" x14ac:dyDescent="0.25">
      <c r="A11" s="20">
        <v>10</v>
      </c>
      <c r="B11" s="21"/>
      <c r="D11" s="22">
        <v>10</v>
      </c>
      <c r="E11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3"/>
  <sheetViews>
    <sheetView tabSelected="1" workbookViewId="0">
      <selection activeCell="J14" sqref="J14"/>
    </sheetView>
  </sheetViews>
  <sheetFormatPr defaultRowHeight="15.75" x14ac:dyDescent="0.25"/>
  <cols>
    <col min="1" max="1" width="7.7109375" style="2" customWidth="1"/>
    <col min="2" max="11" width="12.140625" style="2" customWidth="1"/>
    <col min="12" max="12" width="11.140625" style="2" bestFit="1" customWidth="1"/>
    <col min="13" max="16384" width="9.140625" style="2"/>
  </cols>
  <sheetData>
    <row r="1" spans="1:13" ht="33.75" customHeight="1" x14ac:dyDescent="0.2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3" s="1" customFormat="1" ht="35.25" customHeight="1" x14ac:dyDescent="0.25">
      <c r="A3" s="3" t="s">
        <v>2</v>
      </c>
      <c r="B3" s="4" t="str">
        <f>'GIAO VIEN'!E2</f>
        <v>Mã đề 111</v>
      </c>
      <c r="C3" s="6" t="str">
        <f>'GIAO VIEN'!E3</f>
        <v>Mã đề 222</v>
      </c>
      <c r="D3" s="7" t="str">
        <f>'GIAO VIEN'!E4</f>
        <v xml:space="preserve">Mã đề </v>
      </c>
      <c r="E3" s="8">
        <f>'GIAO VIEN'!E5</f>
        <v>0</v>
      </c>
      <c r="F3" s="9">
        <f>'GIAO VIEN'!E6</f>
        <v>0</v>
      </c>
      <c r="G3" s="10">
        <f>'GIAO VIEN'!E7</f>
        <v>0</v>
      </c>
      <c r="H3" s="11">
        <f>'GIAO VIEN'!E8</f>
        <v>0</v>
      </c>
      <c r="I3" s="12">
        <f>'GIAO VIEN'!E9</f>
        <v>0</v>
      </c>
      <c r="J3" s="5">
        <f>'GIAO VIEN'!E10</f>
        <v>0</v>
      </c>
      <c r="K3" s="13">
        <f>'GIAO VIEN'!E11</f>
        <v>0</v>
      </c>
    </row>
    <row r="4" spans="1:13" ht="26.25" customHeight="1" x14ac:dyDescent="0.25">
      <c r="A4" s="3">
        <v>1</v>
      </c>
      <c r="B4" s="3" t="str">
        <f>HLOOKUP('MA TRẬN ĐỀ GIÁO VIÊN'!B4,'ĐÁP ÁN ĐỀ GỐC'!$B$3:$K$33,2,0)</f>
        <v>A</v>
      </c>
      <c r="C4" s="3" t="str">
        <f>HLOOKUP('MA TRẬN ĐỀ GIÁO VIÊN'!C4,'ĐÁP ÁN ĐỀ GỐC'!$B$3:$K$33,2,0)</f>
        <v>B</v>
      </c>
      <c r="D4" s="3" t="str">
        <f>HLOOKUP('MA TRẬN ĐỀ GIÁO VIÊN'!D4,'ĐÁP ÁN ĐỀ GỐC'!$B$3:$K$33,2,0)</f>
        <v>C</v>
      </c>
      <c r="E4" s="3">
        <f>HLOOKUP('MA TRẬN ĐỀ GIÁO VIÊN'!E4,'ĐÁP ÁN ĐỀ GỐC'!$B$3:$K$33,2,0)</f>
        <v>0</v>
      </c>
      <c r="F4" s="3">
        <f>HLOOKUP('MA TRẬN ĐỀ GIÁO VIÊN'!F4,'ĐÁP ÁN ĐỀ GỐC'!$B$3:$K$33,2,0)</f>
        <v>0</v>
      </c>
      <c r="G4" s="3">
        <f>HLOOKUP('MA TRẬN ĐỀ GIÁO VIÊN'!G4,'ĐÁP ÁN ĐỀ GỐC'!$B$3:$K$33,2,0)</f>
        <v>0</v>
      </c>
      <c r="H4" s="3">
        <f>HLOOKUP('MA TRẬN ĐỀ GIÁO VIÊN'!H4,'ĐÁP ÁN ĐỀ GỐC'!$B$3:$K$33,2,0)</f>
        <v>0</v>
      </c>
      <c r="I4" s="3">
        <f>HLOOKUP('MA TRẬN ĐỀ GIÁO VIÊN'!I4,'ĐÁP ÁN ĐỀ GỐC'!$B$3:$K$33,2,0)</f>
        <v>0</v>
      </c>
      <c r="J4" s="3">
        <f>HLOOKUP('MA TRẬN ĐỀ GIÁO VIÊN'!J4,'ĐÁP ÁN ĐỀ GỐC'!$B$3:$K$33,2,0)</f>
        <v>0</v>
      </c>
      <c r="K4" s="3">
        <f>HLOOKUP('MA TRẬN ĐỀ GIÁO VIÊN'!K4,'ĐÁP ÁN ĐỀ GỐC'!$B$3:$K$33,2,0)</f>
        <v>0</v>
      </c>
      <c r="L4" s="2" t="s">
        <v>6</v>
      </c>
      <c r="M4" s="2" t="str">
        <f>IF(L4=$B$3,B4,IF(L4=$C$3,C4,D4))</f>
        <v>C</v>
      </c>
    </row>
    <row r="5" spans="1:13" ht="26.25" customHeight="1" x14ac:dyDescent="0.25">
      <c r="A5" s="14">
        <v>2</v>
      </c>
      <c r="B5" s="14" t="str">
        <f>HLOOKUP('MA TRẬN ĐỀ GIÁO VIÊN'!B5,'ĐÁP ÁN ĐỀ GỐC'!$B$3:$K$33,3,0)</f>
        <v>C</v>
      </c>
      <c r="C5" s="14" t="str">
        <f>HLOOKUP('MA TRẬN ĐỀ GIÁO VIÊN'!C5,'ĐÁP ÁN ĐỀ GỐC'!$B$3:$K$33,3,0)</f>
        <v>D</v>
      </c>
      <c r="D5" s="14" t="str">
        <f>HLOOKUP('MA TRẬN ĐỀ GIÁO VIÊN'!D5,'ĐÁP ÁN ĐỀ GỐC'!$B$3:$K$33,3,0)</f>
        <v>B</v>
      </c>
      <c r="E5" s="14">
        <f>HLOOKUP('MA TRẬN ĐỀ GIÁO VIÊN'!E5,'ĐÁP ÁN ĐỀ GỐC'!$B$3:$K$33,3,0)</f>
        <v>0</v>
      </c>
      <c r="F5" s="14">
        <f>HLOOKUP('MA TRẬN ĐỀ GIÁO VIÊN'!F5,'ĐÁP ÁN ĐỀ GỐC'!$B$3:$K$33,3,0)</f>
        <v>0</v>
      </c>
      <c r="G5" s="14">
        <f>HLOOKUP('MA TRẬN ĐỀ GIÁO VIÊN'!G5,'ĐÁP ÁN ĐỀ GỐC'!$B$3:$K$33,3,0)</f>
        <v>0</v>
      </c>
      <c r="H5" s="14">
        <f>HLOOKUP('MA TRẬN ĐỀ GIÁO VIÊN'!H5,'ĐÁP ÁN ĐỀ GỐC'!$B$3:$K$33,3,0)</f>
        <v>0</v>
      </c>
      <c r="I5" s="14">
        <f>HLOOKUP('MA TRẬN ĐỀ GIÁO VIÊN'!I5,'ĐÁP ÁN ĐỀ GỐC'!$B$3:$K$33,3,0)</f>
        <v>0</v>
      </c>
      <c r="J5" s="14">
        <f>HLOOKUP('MA TRẬN ĐỀ GIÁO VIÊN'!J5,'ĐÁP ÁN ĐỀ GỐC'!$B$3:$K$33,3,0)</f>
        <v>0</v>
      </c>
      <c r="K5" s="14">
        <f>HLOOKUP('MA TRẬN ĐỀ GIÁO VIÊN'!K5,'ĐÁP ÁN ĐỀ GỐC'!$B$3:$K$33,3,0)</f>
        <v>0</v>
      </c>
      <c r="L5" s="2" t="s">
        <v>7</v>
      </c>
      <c r="M5" s="2" t="str">
        <f t="shared" ref="M5:M33" si="0">IF(L5=$B$3,B5,IF(L5=$C$3,C5,D5))</f>
        <v>B</v>
      </c>
    </row>
    <row r="6" spans="1:13" ht="26.25" customHeight="1" x14ac:dyDescent="0.25">
      <c r="A6" s="3">
        <v>3</v>
      </c>
      <c r="B6" s="3" t="str">
        <f>HLOOKUP('MA TRẬN ĐỀ GIÁO VIÊN'!B6,'ĐÁP ÁN ĐỀ GỐC'!$B$3:$K$33,4,0)</f>
        <v>C</v>
      </c>
      <c r="C6" s="3" t="str">
        <f>HLOOKUP('MA TRẬN ĐỀ GIÁO VIÊN'!C6,'ĐÁP ÁN ĐỀ GỐC'!$B$3:$K$33,4,0)</f>
        <v>A</v>
      </c>
      <c r="D6" s="3" t="str">
        <f>HLOOKUP('MA TRẬN ĐỀ GIÁO VIÊN'!D6,'ĐÁP ÁN ĐỀ GỐC'!$B$3:$K$33,4,0)</f>
        <v>B</v>
      </c>
      <c r="E6" s="3">
        <f>HLOOKUP('MA TRẬN ĐỀ GIÁO VIÊN'!E6,'ĐÁP ÁN ĐỀ GỐC'!$B$3:$K$33,4,0)</f>
        <v>0</v>
      </c>
      <c r="F6" s="3">
        <f>HLOOKUP('MA TRẬN ĐỀ GIÁO VIÊN'!F6,'ĐÁP ÁN ĐỀ GỐC'!$B$3:$K$33,4,0)</f>
        <v>0</v>
      </c>
      <c r="G6" s="3">
        <f>HLOOKUP('MA TRẬN ĐỀ GIÁO VIÊN'!G6,'ĐÁP ÁN ĐỀ GỐC'!$B$3:$K$33,4,0)</f>
        <v>0</v>
      </c>
      <c r="H6" s="3">
        <f>HLOOKUP('MA TRẬN ĐỀ GIÁO VIÊN'!H6,'ĐÁP ÁN ĐỀ GỐC'!$B$3:$K$33,4,0)</f>
        <v>0</v>
      </c>
      <c r="I6" s="3">
        <f>HLOOKUP('MA TRẬN ĐỀ GIÁO VIÊN'!I6,'ĐÁP ÁN ĐỀ GỐC'!$B$3:$K$33,4,0)</f>
        <v>0</v>
      </c>
      <c r="J6" s="3">
        <f>HLOOKUP('MA TRẬN ĐỀ GIÁO VIÊN'!J6,'ĐÁP ÁN ĐỀ GỐC'!$B$3:$K$33,4,0)</f>
        <v>0</v>
      </c>
      <c r="K6" s="3">
        <f>HLOOKUP('MA TRẬN ĐỀ GIÁO VIÊN'!K6,'ĐÁP ÁN ĐỀ GỐC'!$B$3:$K$33,4,0)</f>
        <v>0</v>
      </c>
      <c r="L6" s="2" t="s">
        <v>8</v>
      </c>
      <c r="M6" s="2" t="str">
        <f t="shared" si="0"/>
        <v>B</v>
      </c>
    </row>
    <row r="7" spans="1:13" ht="26.25" customHeight="1" x14ac:dyDescent="0.25">
      <c r="A7" s="14">
        <v>4</v>
      </c>
      <c r="B7" s="14" t="str">
        <f>HLOOKUP('MA TRẬN ĐỀ GIÁO VIÊN'!B7,'ĐÁP ÁN ĐỀ GỐC'!$B$3:$K$33,5,0)</f>
        <v>A</v>
      </c>
      <c r="C7" s="14" t="str">
        <f>HLOOKUP('MA TRẬN ĐỀ GIÁO VIÊN'!C7,'ĐÁP ÁN ĐỀ GỐC'!$B$3:$K$33,5,0)</f>
        <v>C</v>
      </c>
      <c r="D7" s="14" t="str">
        <f>HLOOKUP('MA TRẬN ĐỀ GIÁO VIÊN'!D7,'ĐÁP ÁN ĐỀ GỐC'!$B$3:$K$33,5,0)</f>
        <v>A</v>
      </c>
      <c r="E7" s="14">
        <f>HLOOKUP('MA TRẬN ĐỀ GIÁO VIÊN'!E7,'ĐÁP ÁN ĐỀ GỐC'!$B$3:$K$33,5,0)</f>
        <v>0</v>
      </c>
      <c r="F7" s="14">
        <f>HLOOKUP('MA TRẬN ĐỀ GIÁO VIÊN'!F7,'ĐÁP ÁN ĐỀ GỐC'!$B$3:$K$33,5,0)</f>
        <v>0</v>
      </c>
      <c r="G7" s="14">
        <f>HLOOKUP('MA TRẬN ĐỀ GIÁO VIÊN'!G7,'ĐÁP ÁN ĐỀ GỐC'!$B$3:$K$33,5,0)</f>
        <v>0</v>
      </c>
      <c r="H7" s="14">
        <f>HLOOKUP('MA TRẬN ĐỀ GIÁO VIÊN'!H7,'ĐÁP ÁN ĐỀ GỐC'!$B$3:$K$33,5,0)</f>
        <v>0</v>
      </c>
      <c r="I7" s="14">
        <f>HLOOKUP('MA TRẬN ĐỀ GIÁO VIÊN'!I7,'ĐÁP ÁN ĐỀ GỐC'!$B$3:$K$33,5,0)</f>
        <v>0</v>
      </c>
      <c r="J7" s="14">
        <f>HLOOKUP('MA TRẬN ĐỀ GIÁO VIÊN'!J7,'ĐÁP ÁN ĐỀ GỐC'!$B$3:$K$33,5,0)</f>
        <v>0</v>
      </c>
      <c r="K7" s="14">
        <f>HLOOKUP('MA TRẬN ĐỀ GIÁO VIÊN'!K7,'ĐÁP ÁN ĐỀ GỐC'!$B$3:$K$33,5,0)</f>
        <v>0</v>
      </c>
      <c r="L7" s="2" t="s">
        <v>6</v>
      </c>
      <c r="M7" s="2" t="str">
        <f t="shared" si="0"/>
        <v>A</v>
      </c>
    </row>
    <row r="8" spans="1:13" ht="26.25" customHeight="1" x14ac:dyDescent="0.25">
      <c r="A8" s="3">
        <v>5</v>
      </c>
      <c r="B8" s="3" t="str">
        <f>HLOOKUP('MA TRẬN ĐỀ GIÁO VIÊN'!B8,'ĐÁP ÁN ĐỀ GỐC'!$B$3:$K$33,6,0)</f>
        <v>C</v>
      </c>
      <c r="C8" s="3" t="str">
        <f>HLOOKUP('MA TRẬN ĐỀ GIÁO VIÊN'!C8,'ĐÁP ÁN ĐỀ GỐC'!$B$3:$K$33,6,0)</f>
        <v>B</v>
      </c>
      <c r="D8" s="3" t="str">
        <f>HLOOKUP('MA TRẬN ĐỀ GIÁO VIÊN'!D8,'ĐÁP ÁN ĐỀ GỐC'!$B$3:$K$33,6,0)</f>
        <v>B</v>
      </c>
      <c r="E8" s="3">
        <f>HLOOKUP('MA TRẬN ĐỀ GIÁO VIÊN'!E8,'ĐÁP ÁN ĐỀ GỐC'!$B$3:$K$33,6,0)</f>
        <v>0</v>
      </c>
      <c r="F8" s="3">
        <f>HLOOKUP('MA TRẬN ĐỀ GIÁO VIÊN'!F8,'ĐÁP ÁN ĐỀ GỐC'!$B$3:$K$33,6,0)</f>
        <v>0</v>
      </c>
      <c r="G8" s="3">
        <f>HLOOKUP('MA TRẬN ĐỀ GIÁO VIÊN'!G8,'ĐÁP ÁN ĐỀ GỐC'!$B$3:$K$33,6,0)</f>
        <v>0</v>
      </c>
      <c r="H8" s="3">
        <f>HLOOKUP('MA TRẬN ĐỀ GIÁO VIÊN'!H8,'ĐÁP ÁN ĐỀ GỐC'!$B$3:$K$33,6,0)</f>
        <v>0</v>
      </c>
      <c r="I8" s="3">
        <f>HLOOKUP('MA TRẬN ĐỀ GIÁO VIÊN'!I8,'ĐÁP ÁN ĐỀ GỐC'!$B$3:$K$33,6,0)</f>
        <v>0</v>
      </c>
      <c r="J8" s="3">
        <f>HLOOKUP('MA TRẬN ĐỀ GIÁO VIÊN'!J8,'ĐÁP ÁN ĐỀ GỐC'!$B$3:$K$33,6,0)</f>
        <v>0</v>
      </c>
      <c r="K8" s="3">
        <f>HLOOKUP('MA TRẬN ĐỀ GIÁO VIÊN'!K8,'ĐÁP ÁN ĐỀ GỐC'!$B$3:$K$33,6,0)</f>
        <v>0</v>
      </c>
      <c r="L8" s="2" t="s">
        <v>7</v>
      </c>
      <c r="M8" s="2" t="str">
        <f t="shared" si="0"/>
        <v>B</v>
      </c>
    </row>
    <row r="9" spans="1:13" ht="26.25" customHeight="1" x14ac:dyDescent="0.25">
      <c r="A9" s="14">
        <v>6</v>
      </c>
      <c r="B9" s="14" t="str">
        <f>HLOOKUP('MA TRẬN ĐỀ GIÁO VIÊN'!B9,'ĐÁP ÁN ĐỀ GỐC'!$B$3:$K$33,7,0)</f>
        <v>C</v>
      </c>
      <c r="C9" s="14" t="str">
        <f>HLOOKUP('MA TRẬN ĐỀ GIÁO VIÊN'!C9,'ĐÁP ÁN ĐỀ GỐC'!$B$3:$K$33,7,0)</f>
        <v>B</v>
      </c>
      <c r="D9" s="14" t="str">
        <f>HLOOKUP('MA TRẬN ĐỀ GIÁO VIÊN'!D9,'ĐÁP ÁN ĐỀ GỐC'!$B$3:$K$33,7,0)</f>
        <v>B</v>
      </c>
      <c r="E9" s="14">
        <f>HLOOKUP('MA TRẬN ĐỀ GIÁO VIÊN'!E9,'ĐÁP ÁN ĐỀ GỐC'!$B$3:$K$33,7,0)</f>
        <v>0</v>
      </c>
      <c r="F9" s="14">
        <f>HLOOKUP('MA TRẬN ĐỀ GIÁO VIÊN'!F9,'ĐÁP ÁN ĐỀ GỐC'!$B$3:$K$33,7,0)</f>
        <v>0</v>
      </c>
      <c r="G9" s="14">
        <f>HLOOKUP('MA TRẬN ĐỀ GIÁO VIÊN'!G9,'ĐÁP ÁN ĐỀ GỐC'!$B$3:$K$33,7,0)</f>
        <v>0</v>
      </c>
      <c r="H9" s="14">
        <f>HLOOKUP('MA TRẬN ĐỀ GIÁO VIÊN'!H9,'ĐÁP ÁN ĐỀ GỐC'!$B$3:$K$33,7,0)</f>
        <v>0</v>
      </c>
      <c r="I9" s="14">
        <f>HLOOKUP('MA TRẬN ĐỀ GIÁO VIÊN'!I9,'ĐÁP ÁN ĐỀ GỐC'!$B$3:$K$33,7,0)</f>
        <v>0</v>
      </c>
      <c r="J9" s="14">
        <f>HLOOKUP('MA TRẬN ĐỀ GIÁO VIÊN'!J9,'ĐÁP ÁN ĐỀ GỐC'!$B$3:$K$33,7,0)</f>
        <v>0</v>
      </c>
      <c r="K9" s="14">
        <f>HLOOKUP('MA TRẬN ĐỀ GIÁO VIÊN'!K9,'ĐÁP ÁN ĐỀ GỐC'!$B$3:$K$33,7,0)</f>
        <v>0</v>
      </c>
      <c r="L9" s="2" t="s">
        <v>8</v>
      </c>
      <c r="M9" s="2" t="str">
        <f t="shared" si="0"/>
        <v>B</v>
      </c>
    </row>
    <row r="10" spans="1:13" ht="26.25" customHeight="1" x14ac:dyDescent="0.25">
      <c r="A10" s="3">
        <v>7</v>
      </c>
      <c r="B10" s="3" t="str">
        <f>HLOOKUP('MA TRẬN ĐỀ GIÁO VIÊN'!B10,'ĐÁP ÁN ĐỀ GỐC'!$B$3:$K$33,8,0)</f>
        <v>D</v>
      </c>
      <c r="C10" s="3" t="str">
        <f>HLOOKUP('MA TRẬN ĐỀ GIÁO VIÊN'!C10,'ĐÁP ÁN ĐỀ GỐC'!$B$3:$K$33,8,0)</f>
        <v>C</v>
      </c>
      <c r="D10" s="3" t="str">
        <f>HLOOKUP('MA TRẬN ĐỀ GIÁO VIÊN'!D10,'ĐÁP ÁN ĐỀ GỐC'!$B$3:$K$33,8,0)</f>
        <v>D</v>
      </c>
      <c r="E10" s="3">
        <f>HLOOKUP('MA TRẬN ĐỀ GIÁO VIÊN'!E10,'ĐÁP ÁN ĐỀ GỐC'!$B$3:$K$33,8,0)</f>
        <v>0</v>
      </c>
      <c r="F10" s="3">
        <f>HLOOKUP('MA TRẬN ĐỀ GIÁO VIÊN'!F10,'ĐÁP ÁN ĐỀ GỐC'!$B$3:$K$33,8,0)</f>
        <v>0</v>
      </c>
      <c r="G10" s="3">
        <f>HLOOKUP('MA TRẬN ĐỀ GIÁO VIÊN'!G10,'ĐÁP ÁN ĐỀ GỐC'!$B$3:$K$33,8,0)</f>
        <v>0</v>
      </c>
      <c r="H10" s="3">
        <f>HLOOKUP('MA TRẬN ĐỀ GIÁO VIÊN'!H10,'ĐÁP ÁN ĐỀ GỐC'!$B$3:$K$33,8,0)</f>
        <v>0</v>
      </c>
      <c r="I10" s="3">
        <f>HLOOKUP('MA TRẬN ĐỀ GIÁO VIÊN'!I10,'ĐÁP ÁN ĐỀ GỐC'!$B$3:$K$33,8,0)</f>
        <v>0</v>
      </c>
      <c r="J10" s="3">
        <f>HLOOKUP('MA TRẬN ĐỀ GIÁO VIÊN'!J10,'ĐÁP ÁN ĐỀ GỐC'!$B$3:$K$33,8,0)</f>
        <v>0</v>
      </c>
      <c r="K10" s="3">
        <f>HLOOKUP('MA TRẬN ĐỀ GIÁO VIÊN'!K10,'ĐÁP ÁN ĐỀ GỐC'!$B$3:$K$33,8,0)</f>
        <v>0</v>
      </c>
      <c r="L10" s="2" t="s">
        <v>6</v>
      </c>
      <c r="M10" s="2" t="str">
        <f t="shared" si="0"/>
        <v>D</v>
      </c>
    </row>
    <row r="11" spans="1:13" ht="26.25" customHeight="1" x14ac:dyDescent="0.25">
      <c r="A11" s="14">
        <v>8</v>
      </c>
      <c r="B11" s="14" t="str">
        <f>HLOOKUP('MA TRẬN ĐỀ GIÁO VIÊN'!B11,'ĐÁP ÁN ĐỀ GỐC'!$B$3:$K$33,9,0)</f>
        <v>D</v>
      </c>
      <c r="C11" s="14" t="str">
        <f>HLOOKUP('MA TRẬN ĐỀ GIÁO VIÊN'!C11,'ĐÁP ÁN ĐỀ GỐC'!$B$3:$K$33,9,0)</f>
        <v>C</v>
      </c>
      <c r="D11" s="14" t="str">
        <f>HLOOKUP('MA TRẬN ĐỀ GIÁO VIÊN'!D11,'ĐÁP ÁN ĐỀ GỐC'!$B$3:$K$33,9,0)</f>
        <v>D</v>
      </c>
      <c r="E11" s="14">
        <f>HLOOKUP('MA TRẬN ĐỀ GIÁO VIÊN'!E11,'ĐÁP ÁN ĐỀ GỐC'!$B$3:$K$33,9,0)</f>
        <v>0</v>
      </c>
      <c r="F11" s="14">
        <f>HLOOKUP('MA TRẬN ĐỀ GIÁO VIÊN'!F11,'ĐÁP ÁN ĐỀ GỐC'!$B$3:$K$33,9,0)</f>
        <v>0</v>
      </c>
      <c r="G11" s="14">
        <f>HLOOKUP('MA TRẬN ĐỀ GIÁO VIÊN'!G11,'ĐÁP ÁN ĐỀ GỐC'!$B$3:$K$33,9,0)</f>
        <v>0</v>
      </c>
      <c r="H11" s="14">
        <f>HLOOKUP('MA TRẬN ĐỀ GIÁO VIÊN'!H11,'ĐÁP ÁN ĐỀ GỐC'!$B$3:$K$33,9,0)</f>
        <v>0</v>
      </c>
      <c r="I11" s="14">
        <f>HLOOKUP('MA TRẬN ĐỀ GIÁO VIÊN'!I11,'ĐÁP ÁN ĐỀ GỐC'!$B$3:$K$33,9,0)</f>
        <v>0</v>
      </c>
      <c r="J11" s="14">
        <f>HLOOKUP('MA TRẬN ĐỀ GIÁO VIÊN'!J11,'ĐÁP ÁN ĐỀ GỐC'!$B$3:$K$33,9,0)</f>
        <v>0</v>
      </c>
      <c r="K11" s="14">
        <f>HLOOKUP('MA TRẬN ĐỀ GIÁO VIÊN'!K11,'ĐÁP ÁN ĐỀ GỐC'!$B$3:$K$33,9,0)</f>
        <v>0</v>
      </c>
      <c r="L11" s="2" t="s">
        <v>7</v>
      </c>
      <c r="M11" s="2" t="str">
        <f t="shared" si="0"/>
        <v>D</v>
      </c>
    </row>
    <row r="12" spans="1:13" ht="26.25" customHeight="1" x14ac:dyDescent="0.25">
      <c r="A12" s="3">
        <v>9</v>
      </c>
      <c r="B12" s="3" t="str">
        <f>HLOOKUP('MA TRẬN ĐỀ GIÁO VIÊN'!B12,'ĐÁP ÁN ĐỀ GỐC'!$B$3:$K$33,10,0)</f>
        <v>A</v>
      </c>
      <c r="C12" s="3" t="str">
        <f>HLOOKUP('MA TRẬN ĐỀ GIÁO VIÊN'!C12,'ĐÁP ÁN ĐỀ GỐC'!$B$3:$K$33,10,0)</f>
        <v>C</v>
      </c>
      <c r="D12" s="3" t="str">
        <f>HLOOKUP('MA TRẬN ĐỀ GIÁO VIÊN'!D12,'ĐÁP ÁN ĐỀ GỐC'!$B$3:$K$33,10,0)</f>
        <v>A</v>
      </c>
      <c r="E12" s="3">
        <f>HLOOKUP('MA TRẬN ĐỀ GIÁO VIÊN'!E12,'ĐÁP ÁN ĐỀ GỐC'!$B$3:$K$33,10,0)</f>
        <v>0</v>
      </c>
      <c r="F12" s="3">
        <f>HLOOKUP('MA TRẬN ĐỀ GIÁO VIÊN'!F12,'ĐÁP ÁN ĐỀ GỐC'!$B$3:$K$33,10,0)</f>
        <v>0</v>
      </c>
      <c r="G12" s="3">
        <f>HLOOKUP('MA TRẬN ĐỀ GIÁO VIÊN'!G12,'ĐÁP ÁN ĐỀ GỐC'!$B$3:$K$33,10,0)</f>
        <v>0</v>
      </c>
      <c r="H12" s="3">
        <f>HLOOKUP('MA TRẬN ĐỀ GIÁO VIÊN'!H12,'ĐÁP ÁN ĐỀ GỐC'!$B$3:$K$33,10,0)</f>
        <v>0</v>
      </c>
      <c r="I12" s="3">
        <f>HLOOKUP('MA TRẬN ĐỀ GIÁO VIÊN'!I12,'ĐÁP ÁN ĐỀ GỐC'!$B$3:$K$33,10,0)</f>
        <v>0</v>
      </c>
      <c r="J12" s="3">
        <f>HLOOKUP('MA TRẬN ĐỀ GIÁO VIÊN'!J12,'ĐÁP ÁN ĐỀ GỐC'!$B$3:$K$33,10,0)</f>
        <v>0</v>
      </c>
      <c r="K12" s="3">
        <f>HLOOKUP('MA TRẬN ĐỀ GIÁO VIÊN'!K12,'ĐÁP ÁN ĐỀ GỐC'!$B$3:$K$33,10,0)</f>
        <v>0</v>
      </c>
      <c r="L12" s="2" t="s">
        <v>8</v>
      </c>
      <c r="M12" s="2" t="str">
        <f t="shared" si="0"/>
        <v>A</v>
      </c>
    </row>
    <row r="13" spans="1:13" ht="26.25" customHeight="1" x14ac:dyDescent="0.25">
      <c r="A13" s="14">
        <v>10</v>
      </c>
      <c r="B13" s="14" t="str">
        <f>HLOOKUP('MA TRẬN ĐỀ GIÁO VIÊN'!B13,'ĐÁP ÁN ĐỀ GỐC'!$B$3:$K$33,11,0)</f>
        <v>A</v>
      </c>
      <c r="C13" s="14" t="str">
        <f>HLOOKUP('MA TRẬN ĐỀ GIÁO VIÊN'!C13,'ĐÁP ÁN ĐỀ GỐC'!$B$3:$K$33,11,0)</f>
        <v>C</v>
      </c>
      <c r="D13" s="14" t="str">
        <f>HLOOKUP('MA TRẬN ĐỀ GIÁO VIÊN'!D13,'ĐÁP ÁN ĐỀ GỐC'!$B$3:$K$33,11,0)</f>
        <v>C</v>
      </c>
      <c r="E13" s="14">
        <f>HLOOKUP('MA TRẬN ĐỀ GIÁO VIÊN'!E13,'ĐÁP ÁN ĐỀ GỐC'!$B$3:$K$33,11,0)</f>
        <v>0</v>
      </c>
      <c r="F13" s="14">
        <f>HLOOKUP('MA TRẬN ĐỀ GIÁO VIÊN'!F13,'ĐÁP ÁN ĐỀ GỐC'!$B$3:$K$33,11,0)</f>
        <v>0</v>
      </c>
      <c r="G13" s="14">
        <f>HLOOKUP('MA TRẬN ĐỀ GIÁO VIÊN'!G13,'ĐÁP ÁN ĐỀ GỐC'!$B$3:$K$33,11,0)</f>
        <v>0</v>
      </c>
      <c r="H13" s="14">
        <f>HLOOKUP('MA TRẬN ĐỀ GIÁO VIÊN'!H13,'ĐÁP ÁN ĐỀ GỐC'!$B$3:$K$33,11,0)</f>
        <v>0</v>
      </c>
      <c r="I13" s="14">
        <f>HLOOKUP('MA TRẬN ĐỀ GIÁO VIÊN'!I13,'ĐÁP ÁN ĐỀ GỐC'!$B$3:$K$33,11,0)</f>
        <v>0</v>
      </c>
      <c r="J13" s="14">
        <f>HLOOKUP('MA TRẬN ĐỀ GIÁO VIÊN'!J13,'ĐÁP ÁN ĐỀ GỐC'!$B$3:$K$33,11,0)</f>
        <v>0</v>
      </c>
      <c r="K13" s="14">
        <f>HLOOKUP('MA TRẬN ĐỀ GIÁO VIÊN'!K13,'ĐÁP ÁN ĐỀ GỐC'!$B$3:$K$33,11,0)</f>
        <v>0</v>
      </c>
      <c r="L13" s="2" t="s">
        <v>6</v>
      </c>
      <c r="M13" s="2" t="str">
        <f t="shared" si="0"/>
        <v>C</v>
      </c>
    </row>
    <row r="14" spans="1:13" ht="26.25" customHeight="1" x14ac:dyDescent="0.25">
      <c r="A14" s="3">
        <v>11</v>
      </c>
      <c r="B14" s="3" t="str">
        <f>HLOOKUP('MA TRẬN ĐỀ GIÁO VIÊN'!B14,'ĐÁP ÁN ĐỀ GỐC'!$B$3:$K$33,12,0)</f>
        <v>D</v>
      </c>
      <c r="C14" s="3" t="str">
        <f>HLOOKUP('MA TRẬN ĐỀ GIÁO VIÊN'!C14,'ĐÁP ÁN ĐỀ GỐC'!$B$3:$K$33,12,0)</f>
        <v>D</v>
      </c>
      <c r="D14" s="3" t="str">
        <f>HLOOKUP('MA TRẬN ĐỀ GIÁO VIÊN'!D14,'ĐÁP ÁN ĐỀ GỐC'!$B$3:$K$33,12,0)</f>
        <v>B</v>
      </c>
      <c r="E14" s="3">
        <f>HLOOKUP('MA TRẬN ĐỀ GIÁO VIÊN'!E14,'ĐÁP ÁN ĐỀ GỐC'!$B$3:$K$33,12,0)</f>
        <v>0</v>
      </c>
      <c r="F14" s="3">
        <f>HLOOKUP('MA TRẬN ĐỀ GIÁO VIÊN'!F14,'ĐÁP ÁN ĐỀ GỐC'!$B$3:$K$33,12,0)</f>
        <v>0</v>
      </c>
      <c r="G14" s="3">
        <f>HLOOKUP('MA TRẬN ĐỀ GIÁO VIÊN'!G14,'ĐÁP ÁN ĐỀ GỐC'!$B$3:$K$33,12,0)</f>
        <v>0</v>
      </c>
      <c r="H14" s="3">
        <f>HLOOKUP('MA TRẬN ĐỀ GIÁO VIÊN'!H14,'ĐÁP ÁN ĐỀ GỐC'!$B$3:$K$33,12,0)</f>
        <v>0</v>
      </c>
      <c r="I14" s="3">
        <f>HLOOKUP('MA TRẬN ĐỀ GIÁO VIÊN'!I14,'ĐÁP ÁN ĐỀ GỐC'!$B$3:$K$33,12,0)</f>
        <v>0</v>
      </c>
      <c r="J14" s="3">
        <f>HLOOKUP('MA TRẬN ĐỀ GIÁO VIÊN'!J14,'ĐÁP ÁN ĐỀ GỐC'!$B$3:$K$33,12,0)</f>
        <v>0</v>
      </c>
      <c r="K14" s="3">
        <f>HLOOKUP('MA TRẬN ĐỀ GIÁO VIÊN'!K14,'ĐÁP ÁN ĐỀ GỐC'!$B$3:$K$33,12,0)</f>
        <v>0</v>
      </c>
      <c r="L14" s="2" t="s">
        <v>7</v>
      </c>
      <c r="M14" s="2" t="str">
        <f t="shared" si="0"/>
        <v>B</v>
      </c>
    </row>
    <row r="15" spans="1:13" ht="26.25" customHeight="1" x14ac:dyDescent="0.25">
      <c r="A15" s="14">
        <v>12</v>
      </c>
      <c r="B15" s="14" t="str">
        <f>HLOOKUP('MA TRẬN ĐỀ GIÁO VIÊN'!B15,'ĐÁP ÁN ĐỀ GỐC'!$B$3:$K$33,13,0)</f>
        <v>C</v>
      </c>
      <c r="C15" s="14" t="str">
        <f>HLOOKUP('MA TRẬN ĐỀ GIÁO VIÊN'!C15,'ĐÁP ÁN ĐỀ GỐC'!$B$3:$K$33,13,0)</f>
        <v>C</v>
      </c>
      <c r="D15" s="14" t="str">
        <f>HLOOKUP('MA TRẬN ĐỀ GIÁO VIÊN'!D15,'ĐÁP ÁN ĐỀ GỐC'!$B$3:$K$33,13,0)</f>
        <v>D</v>
      </c>
      <c r="E15" s="14">
        <f>HLOOKUP('MA TRẬN ĐỀ GIÁO VIÊN'!E15,'ĐÁP ÁN ĐỀ GỐC'!$B$3:$K$33,13,0)</f>
        <v>0</v>
      </c>
      <c r="F15" s="14">
        <f>HLOOKUP('MA TRẬN ĐỀ GIÁO VIÊN'!F15,'ĐÁP ÁN ĐỀ GỐC'!$B$3:$K$33,13,0)</f>
        <v>0</v>
      </c>
      <c r="G15" s="14">
        <f>HLOOKUP('MA TRẬN ĐỀ GIÁO VIÊN'!G15,'ĐÁP ÁN ĐỀ GỐC'!$B$3:$K$33,13,0)</f>
        <v>0</v>
      </c>
      <c r="H15" s="14">
        <f>HLOOKUP('MA TRẬN ĐỀ GIÁO VIÊN'!H15,'ĐÁP ÁN ĐỀ GỐC'!$B$3:$K$33,13,0)</f>
        <v>0</v>
      </c>
      <c r="I15" s="14">
        <f>HLOOKUP('MA TRẬN ĐỀ GIÁO VIÊN'!I15,'ĐÁP ÁN ĐỀ GỐC'!$B$3:$K$33,13,0)</f>
        <v>0</v>
      </c>
      <c r="J15" s="14">
        <f>HLOOKUP('MA TRẬN ĐỀ GIÁO VIÊN'!J15,'ĐÁP ÁN ĐỀ GỐC'!$B$3:$K$33,13,0)</f>
        <v>0</v>
      </c>
      <c r="K15" s="14">
        <f>HLOOKUP('MA TRẬN ĐỀ GIÁO VIÊN'!K15,'ĐÁP ÁN ĐỀ GỐC'!$B$3:$K$33,13,0)</f>
        <v>0</v>
      </c>
      <c r="L15" s="2" t="s">
        <v>8</v>
      </c>
      <c r="M15" s="2" t="str">
        <f t="shared" si="0"/>
        <v>D</v>
      </c>
    </row>
    <row r="16" spans="1:13" ht="26.25" customHeight="1" x14ac:dyDescent="0.25">
      <c r="A16" s="3">
        <v>13</v>
      </c>
      <c r="B16" s="3" t="str">
        <f>HLOOKUP('MA TRẬN ĐỀ GIÁO VIÊN'!B16,'ĐÁP ÁN ĐỀ GỐC'!$B$3:$K$33,14,0)</f>
        <v>C</v>
      </c>
      <c r="C16" s="3" t="str">
        <f>HLOOKUP('MA TRẬN ĐỀ GIÁO VIÊN'!C16,'ĐÁP ÁN ĐỀ GỐC'!$B$3:$K$33,14,0)</f>
        <v>B</v>
      </c>
      <c r="D16" s="3" t="str">
        <f>HLOOKUP('MA TRẬN ĐỀ GIÁO VIÊN'!D16,'ĐÁP ÁN ĐỀ GỐC'!$B$3:$K$33,14,0)</f>
        <v>B</v>
      </c>
      <c r="E16" s="3">
        <f>HLOOKUP('MA TRẬN ĐỀ GIÁO VIÊN'!E16,'ĐÁP ÁN ĐỀ GỐC'!$B$3:$K$33,14,0)</f>
        <v>0</v>
      </c>
      <c r="F16" s="3">
        <f>HLOOKUP('MA TRẬN ĐỀ GIÁO VIÊN'!F16,'ĐÁP ÁN ĐỀ GỐC'!$B$3:$K$33,14,0)</f>
        <v>0</v>
      </c>
      <c r="G16" s="3">
        <f>HLOOKUP('MA TRẬN ĐỀ GIÁO VIÊN'!G16,'ĐÁP ÁN ĐỀ GỐC'!$B$3:$K$33,14,0)</f>
        <v>0</v>
      </c>
      <c r="H16" s="3">
        <f>HLOOKUP('MA TRẬN ĐỀ GIÁO VIÊN'!H16,'ĐÁP ÁN ĐỀ GỐC'!$B$3:$K$33,14,0)</f>
        <v>0</v>
      </c>
      <c r="I16" s="3">
        <f>HLOOKUP('MA TRẬN ĐỀ GIÁO VIÊN'!I16,'ĐÁP ÁN ĐỀ GỐC'!$B$3:$K$33,14,0)</f>
        <v>0</v>
      </c>
      <c r="J16" s="3">
        <f>HLOOKUP('MA TRẬN ĐỀ GIÁO VIÊN'!J16,'ĐÁP ÁN ĐỀ GỐC'!$B$3:$K$33,14,0)</f>
        <v>0</v>
      </c>
      <c r="K16" s="3">
        <f>HLOOKUP('MA TRẬN ĐỀ GIÁO VIÊN'!K16,'ĐÁP ÁN ĐỀ GỐC'!$B$3:$K$33,14,0)</f>
        <v>0</v>
      </c>
      <c r="L16" s="2" t="s">
        <v>6</v>
      </c>
      <c r="M16" s="2" t="str">
        <f t="shared" si="0"/>
        <v>B</v>
      </c>
    </row>
    <row r="17" spans="1:13" ht="26.25" customHeight="1" x14ac:dyDescent="0.25">
      <c r="A17" s="14">
        <v>14</v>
      </c>
      <c r="B17" s="14" t="str">
        <f>HLOOKUP('MA TRẬN ĐỀ GIÁO VIÊN'!B17,'ĐÁP ÁN ĐỀ GỐC'!$B$3:$K$33,15,0)</f>
        <v>B</v>
      </c>
      <c r="C17" s="14" t="str">
        <f>HLOOKUP('MA TRẬN ĐỀ GIÁO VIÊN'!C17,'ĐÁP ÁN ĐỀ GỐC'!$B$3:$K$33,15,0)</f>
        <v>D</v>
      </c>
      <c r="D17" s="14" t="str">
        <f>HLOOKUP('MA TRẬN ĐỀ GIÁO VIÊN'!D17,'ĐÁP ÁN ĐỀ GỐC'!$B$3:$K$33,15,0)</f>
        <v>A</v>
      </c>
      <c r="E17" s="14">
        <f>HLOOKUP('MA TRẬN ĐỀ GIÁO VIÊN'!E17,'ĐÁP ÁN ĐỀ GỐC'!$B$3:$K$33,15,0)</f>
        <v>0</v>
      </c>
      <c r="F17" s="14">
        <f>HLOOKUP('MA TRẬN ĐỀ GIÁO VIÊN'!F17,'ĐÁP ÁN ĐỀ GỐC'!$B$3:$K$33,15,0)</f>
        <v>0</v>
      </c>
      <c r="G17" s="14">
        <f>HLOOKUP('MA TRẬN ĐỀ GIÁO VIÊN'!G17,'ĐÁP ÁN ĐỀ GỐC'!$B$3:$K$33,15,0)</f>
        <v>0</v>
      </c>
      <c r="H17" s="14">
        <f>HLOOKUP('MA TRẬN ĐỀ GIÁO VIÊN'!H17,'ĐÁP ÁN ĐỀ GỐC'!$B$3:$K$33,15,0)</f>
        <v>0</v>
      </c>
      <c r="I17" s="14">
        <f>HLOOKUP('MA TRẬN ĐỀ GIÁO VIÊN'!I17,'ĐÁP ÁN ĐỀ GỐC'!$B$3:$K$33,15,0)</f>
        <v>0</v>
      </c>
      <c r="J17" s="14">
        <f>HLOOKUP('MA TRẬN ĐỀ GIÁO VIÊN'!J17,'ĐÁP ÁN ĐỀ GỐC'!$B$3:$K$33,15,0)</f>
        <v>0</v>
      </c>
      <c r="K17" s="14">
        <f>HLOOKUP('MA TRẬN ĐỀ GIÁO VIÊN'!K17,'ĐÁP ÁN ĐỀ GỐC'!$B$3:$K$33,15,0)</f>
        <v>0</v>
      </c>
      <c r="L17" s="15" t="s">
        <v>7</v>
      </c>
      <c r="M17" s="2" t="str">
        <f t="shared" si="0"/>
        <v>A</v>
      </c>
    </row>
    <row r="18" spans="1:13" ht="26.25" customHeight="1" x14ac:dyDescent="0.25">
      <c r="A18" s="3">
        <v>15</v>
      </c>
      <c r="B18" s="3" t="str">
        <f>HLOOKUP('MA TRẬN ĐỀ GIÁO VIÊN'!B18,'ĐÁP ÁN ĐỀ GỐC'!$B$3:$K$33,16,0)</f>
        <v>C</v>
      </c>
      <c r="C18" s="3" t="str">
        <f>HLOOKUP('MA TRẬN ĐỀ GIÁO VIÊN'!C18,'ĐÁP ÁN ĐỀ GỐC'!$B$3:$K$33,16,0)</f>
        <v>A</v>
      </c>
      <c r="D18" s="3" t="str">
        <f>HLOOKUP('MA TRẬN ĐỀ GIÁO VIÊN'!D18,'ĐÁP ÁN ĐỀ GỐC'!$B$3:$K$33,16,0)</f>
        <v>B</v>
      </c>
      <c r="E18" s="3">
        <f>HLOOKUP('MA TRẬN ĐỀ GIÁO VIÊN'!E18,'ĐÁP ÁN ĐỀ GỐC'!$B$3:$K$33,16,0)</f>
        <v>0</v>
      </c>
      <c r="F18" s="3">
        <f>HLOOKUP('MA TRẬN ĐỀ GIÁO VIÊN'!F18,'ĐÁP ÁN ĐỀ GỐC'!$B$3:$K$33,16,0)</f>
        <v>0</v>
      </c>
      <c r="G18" s="3">
        <f>HLOOKUP('MA TRẬN ĐỀ GIÁO VIÊN'!G18,'ĐÁP ÁN ĐỀ GỐC'!$B$3:$K$33,16,0)</f>
        <v>0</v>
      </c>
      <c r="H18" s="3">
        <f>HLOOKUP('MA TRẬN ĐỀ GIÁO VIÊN'!H18,'ĐÁP ÁN ĐỀ GỐC'!$B$3:$K$33,16,0)</f>
        <v>0</v>
      </c>
      <c r="I18" s="3">
        <f>HLOOKUP('MA TRẬN ĐỀ GIÁO VIÊN'!I18,'ĐÁP ÁN ĐỀ GỐC'!$B$3:$K$33,16,0)</f>
        <v>0</v>
      </c>
      <c r="J18" s="3">
        <f>HLOOKUP('MA TRẬN ĐỀ GIÁO VIÊN'!J18,'ĐÁP ÁN ĐỀ GỐC'!$B$3:$K$33,16,0)</f>
        <v>0</v>
      </c>
      <c r="K18" s="3">
        <f>HLOOKUP('MA TRẬN ĐỀ GIÁO VIÊN'!K18,'ĐÁP ÁN ĐỀ GỐC'!$B$3:$K$33,16,0)</f>
        <v>0</v>
      </c>
      <c r="L18" s="2" t="s">
        <v>8</v>
      </c>
      <c r="M18" s="2" t="str">
        <f t="shared" si="0"/>
        <v>B</v>
      </c>
    </row>
    <row r="19" spans="1:13" ht="26.25" customHeight="1" x14ac:dyDescent="0.25">
      <c r="A19" s="14">
        <v>16</v>
      </c>
      <c r="B19" s="14" t="str">
        <f>HLOOKUP('MA TRẬN ĐỀ GIÁO VIÊN'!B19,'ĐÁP ÁN ĐỀ GỐC'!$B$3:$K$33,17,0)</f>
        <v>A</v>
      </c>
      <c r="C19" s="14" t="str">
        <f>HLOOKUP('MA TRẬN ĐỀ GIÁO VIÊN'!C19,'ĐÁP ÁN ĐỀ GỐC'!$B$3:$K$33,17,0)</f>
        <v>C</v>
      </c>
      <c r="D19" s="14" t="str">
        <f>HLOOKUP('MA TRẬN ĐỀ GIÁO VIÊN'!D19,'ĐÁP ÁN ĐỀ GỐC'!$B$3:$K$33,17,0)</f>
        <v>C</v>
      </c>
      <c r="E19" s="14">
        <f>HLOOKUP('MA TRẬN ĐỀ GIÁO VIÊN'!E19,'ĐÁP ÁN ĐỀ GỐC'!$B$3:$K$33,17,0)</f>
        <v>0</v>
      </c>
      <c r="F19" s="14">
        <f>HLOOKUP('MA TRẬN ĐỀ GIÁO VIÊN'!F19,'ĐÁP ÁN ĐỀ GỐC'!$B$3:$K$33,17,0)</f>
        <v>0</v>
      </c>
      <c r="G19" s="14">
        <f>HLOOKUP('MA TRẬN ĐỀ GIÁO VIÊN'!G19,'ĐÁP ÁN ĐỀ GỐC'!$B$3:$K$33,17,0)</f>
        <v>0</v>
      </c>
      <c r="H19" s="14">
        <f>HLOOKUP('MA TRẬN ĐỀ GIÁO VIÊN'!H19,'ĐÁP ÁN ĐỀ GỐC'!$B$3:$K$33,17,0)</f>
        <v>0</v>
      </c>
      <c r="I19" s="14">
        <f>HLOOKUP('MA TRẬN ĐỀ GIÁO VIÊN'!I19,'ĐÁP ÁN ĐỀ GỐC'!$B$3:$K$33,17,0)</f>
        <v>0</v>
      </c>
      <c r="J19" s="14">
        <f>HLOOKUP('MA TRẬN ĐỀ GIÁO VIÊN'!J19,'ĐÁP ÁN ĐỀ GỐC'!$B$3:$K$33,17,0)</f>
        <v>0</v>
      </c>
      <c r="K19" s="14">
        <f>HLOOKUP('MA TRẬN ĐỀ GIÁO VIÊN'!K19,'ĐÁP ÁN ĐỀ GỐC'!$B$3:$K$33,17,0)</f>
        <v>0</v>
      </c>
      <c r="L19" s="2" t="s">
        <v>6</v>
      </c>
      <c r="M19" s="2" t="str">
        <f t="shared" si="0"/>
        <v>C</v>
      </c>
    </row>
    <row r="20" spans="1:13" ht="26.25" customHeight="1" x14ac:dyDescent="0.25">
      <c r="A20" s="3">
        <v>17</v>
      </c>
      <c r="B20" s="3" t="str">
        <f>HLOOKUP('MA TRẬN ĐỀ GIÁO VIÊN'!B20,'ĐÁP ÁN ĐỀ GỐC'!$B$3:$K$33,18,0)</f>
        <v>B</v>
      </c>
      <c r="C20" s="3" t="str">
        <f>HLOOKUP('MA TRẬN ĐỀ GIÁO VIÊN'!C20,'ĐÁP ÁN ĐỀ GỐC'!$B$3:$K$33,18,0)</f>
        <v>D</v>
      </c>
      <c r="D20" s="3" t="str">
        <f>HLOOKUP('MA TRẬN ĐỀ GIÁO VIÊN'!D20,'ĐÁP ÁN ĐỀ GỐC'!$B$3:$K$33,18,0)</f>
        <v>C</v>
      </c>
      <c r="E20" s="3">
        <f>HLOOKUP('MA TRẬN ĐỀ GIÁO VIÊN'!E20,'ĐÁP ÁN ĐỀ GỐC'!$B$3:$K$33,18,0)</f>
        <v>0</v>
      </c>
      <c r="F20" s="3">
        <f>HLOOKUP('MA TRẬN ĐỀ GIÁO VIÊN'!F20,'ĐÁP ÁN ĐỀ GỐC'!$B$3:$K$33,18,0)</f>
        <v>0</v>
      </c>
      <c r="G20" s="3">
        <f>HLOOKUP('MA TRẬN ĐỀ GIÁO VIÊN'!G20,'ĐÁP ÁN ĐỀ GỐC'!$B$3:$K$33,18,0)</f>
        <v>0</v>
      </c>
      <c r="H20" s="3">
        <f>HLOOKUP('MA TRẬN ĐỀ GIÁO VIÊN'!H20,'ĐÁP ÁN ĐỀ GỐC'!$B$3:$K$33,18,0)</f>
        <v>0</v>
      </c>
      <c r="I20" s="3">
        <f>HLOOKUP('MA TRẬN ĐỀ GIÁO VIÊN'!I20,'ĐÁP ÁN ĐỀ GỐC'!$B$3:$K$33,18,0)</f>
        <v>0</v>
      </c>
      <c r="J20" s="3">
        <f>HLOOKUP('MA TRẬN ĐỀ GIÁO VIÊN'!J20,'ĐÁP ÁN ĐỀ GỐC'!$B$3:$K$33,18,0)</f>
        <v>0</v>
      </c>
      <c r="K20" s="3">
        <f>HLOOKUP('MA TRẬN ĐỀ GIÁO VIÊN'!K20,'ĐÁP ÁN ĐỀ GỐC'!$B$3:$K$33,18,0)</f>
        <v>0</v>
      </c>
      <c r="L20" s="2" t="s">
        <v>7</v>
      </c>
      <c r="M20" s="2" t="str">
        <f t="shared" si="0"/>
        <v>C</v>
      </c>
    </row>
    <row r="21" spans="1:13" ht="26.25" customHeight="1" x14ac:dyDescent="0.25">
      <c r="A21" s="14">
        <v>18</v>
      </c>
      <c r="B21" s="14" t="str">
        <f>HLOOKUP('MA TRẬN ĐỀ GIÁO VIÊN'!B21,'ĐÁP ÁN ĐỀ GỐC'!$B$3:$K$33,19,0)</f>
        <v>B</v>
      </c>
      <c r="C21" s="14" t="str">
        <f>HLOOKUP('MA TRẬN ĐỀ GIÁO VIÊN'!C21,'ĐÁP ÁN ĐỀ GỐC'!$B$3:$K$33,19,0)</f>
        <v>A</v>
      </c>
      <c r="D21" s="14" t="str">
        <f>HLOOKUP('MA TRẬN ĐỀ GIÁO VIÊN'!D21,'ĐÁP ÁN ĐỀ GỐC'!$B$3:$K$33,19,0)</f>
        <v>B</v>
      </c>
      <c r="E21" s="14">
        <f>HLOOKUP('MA TRẬN ĐỀ GIÁO VIÊN'!E21,'ĐÁP ÁN ĐỀ GỐC'!$B$3:$K$33,19,0)</f>
        <v>0</v>
      </c>
      <c r="F21" s="14">
        <f>HLOOKUP('MA TRẬN ĐỀ GIÁO VIÊN'!F21,'ĐÁP ÁN ĐỀ GỐC'!$B$3:$K$33,19,0)</f>
        <v>0</v>
      </c>
      <c r="G21" s="14">
        <f>HLOOKUP('MA TRẬN ĐỀ GIÁO VIÊN'!G21,'ĐÁP ÁN ĐỀ GỐC'!$B$3:$K$33,19,0)</f>
        <v>0</v>
      </c>
      <c r="H21" s="14">
        <f>HLOOKUP('MA TRẬN ĐỀ GIÁO VIÊN'!H21,'ĐÁP ÁN ĐỀ GỐC'!$B$3:$K$33,19,0)</f>
        <v>0</v>
      </c>
      <c r="I21" s="14">
        <f>HLOOKUP('MA TRẬN ĐỀ GIÁO VIÊN'!I21,'ĐÁP ÁN ĐỀ GỐC'!$B$3:$K$33,19,0)</f>
        <v>0</v>
      </c>
      <c r="J21" s="14">
        <f>HLOOKUP('MA TRẬN ĐỀ GIÁO VIÊN'!J21,'ĐÁP ÁN ĐỀ GỐC'!$B$3:$K$33,19,0)</f>
        <v>0</v>
      </c>
      <c r="K21" s="14">
        <f>HLOOKUP('MA TRẬN ĐỀ GIÁO VIÊN'!K21,'ĐÁP ÁN ĐỀ GỐC'!$B$3:$K$33,19,0)</f>
        <v>0</v>
      </c>
      <c r="L21" s="2" t="s">
        <v>8</v>
      </c>
      <c r="M21" s="2" t="str">
        <f t="shared" si="0"/>
        <v>B</v>
      </c>
    </row>
    <row r="22" spans="1:13" ht="26.25" customHeight="1" x14ac:dyDescent="0.25">
      <c r="A22" s="3">
        <v>19</v>
      </c>
      <c r="B22" s="3" t="str">
        <f>HLOOKUP('MA TRẬN ĐỀ GIÁO VIÊN'!B22,'ĐÁP ÁN ĐỀ GỐC'!$B$3:$K$33,20,0)</f>
        <v>B</v>
      </c>
      <c r="C22" s="3" t="str">
        <f>HLOOKUP('MA TRẬN ĐỀ GIÁO VIÊN'!C22,'ĐÁP ÁN ĐỀ GỐC'!$B$3:$K$33,20,0)</f>
        <v>C</v>
      </c>
      <c r="D22" s="3" t="str">
        <f>HLOOKUP('MA TRẬN ĐỀ GIÁO VIÊN'!D22,'ĐÁP ÁN ĐỀ GỐC'!$B$3:$K$33,20,0)</f>
        <v>B</v>
      </c>
      <c r="E22" s="3">
        <f>HLOOKUP('MA TRẬN ĐỀ GIÁO VIÊN'!E22,'ĐÁP ÁN ĐỀ GỐC'!$B$3:$K$33,20,0)</f>
        <v>0</v>
      </c>
      <c r="F22" s="3">
        <f>HLOOKUP('MA TRẬN ĐỀ GIÁO VIÊN'!F22,'ĐÁP ÁN ĐỀ GỐC'!$B$3:$K$33,20,0)</f>
        <v>0</v>
      </c>
      <c r="G22" s="3">
        <f>HLOOKUP('MA TRẬN ĐỀ GIÁO VIÊN'!G22,'ĐÁP ÁN ĐỀ GỐC'!$B$3:$K$33,20,0)</f>
        <v>0</v>
      </c>
      <c r="H22" s="3">
        <f>HLOOKUP('MA TRẬN ĐỀ GIÁO VIÊN'!H22,'ĐÁP ÁN ĐỀ GỐC'!$B$3:$K$33,20,0)</f>
        <v>0</v>
      </c>
      <c r="I22" s="3">
        <f>HLOOKUP('MA TRẬN ĐỀ GIÁO VIÊN'!I22,'ĐÁP ÁN ĐỀ GỐC'!$B$3:$K$33,20,0)</f>
        <v>0</v>
      </c>
      <c r="J22" s="3">
        <f>HLOOKUP('MA TRẬN ĐỀ GIÁO VIÊN'!J22,'ĐÁP ÁN ĐỀ GỐC'!$B$3:$K$33,20,0)</f>
        <v>0</v>
      </c>
      <c r="K22" s="3">
        <f>HLOOKUP('MA TRẬN ĐỀ GIÁO VIÊN'!K22,'ĐÁP ÁN ĐỀ GỐC'!$B$3:$K$33,20,0)</f>
        <v>0</v>
      </c>
      <c r="L22" s="2" t="s">
        <v>6</v>
      </c>
      <c r="M22" s="2" t="str">
        <f t="shared" si="0"/>
        <v>B</v>
      </c>
    </row>
    <row r="23" spans="1:13" ht="26.25" customHeight="1" x14ac:dyDescent="0.25">
      <c r="A23" s="14">
        <v>20</v>
      </c>
      <c r="B23" s="14" t="str">
        <f>HLOOKUP('MA TRẬN ĐỀ GIÁO VIÊN'!B23,'ĐÁP ÁN ĐỀ GỐC'!$B$3:$K$33,21,0)</f>
        <v>D</v>
      </c>
      <c r="C23" s="14" t="str">
        <f>HLOOKUP('MA TRẬN ĐỀ GIÁO VIÊN'!C23,'ĐÁP ÁN ĐỀ GỐC'!$B$3:$K$33,21,0)</f>
        <v>D</v>
      </c>
      <c r="D23" s="14" t="str">
        <f>HLOOKUP('MA TRẬN ĐỀ GIÁO VIÊN'!D23,'ĐÁP ÁN ĐỀ GỐC'!$B$3:$K$33,21,0)</f>
        <v>D</v>
      </c>
      <c r="E23" s="14">
        <f>HLOOKUP('MA TRẬN ĐỀ GIÁO VIÊN'!E23,'ĐÁP ÁN ĐỀ GỐC'!$B$3:$K$33,21,0)</f>
        <v>0</v>
      </c>
      <c r="F23" s="14">
        <f>HLOOKUP('MA TRẬN ĐỀ GIÁO VIÊN'!F23,'ĐÁP ÁN ĐỀ GỐC'!$B$3:$K$33,21,0)</f>
        <v>0</v>
      </c>
      <c r="G23" s="14">
        <f>HLOOKUP('MA TRẬN ĐỀ GIÁO VIÊN'!G23,'ĐÁP ÁN ĐỀ GỐC'!$B$3:$K$33,21,0)</f>
        <v>0</v>
      </c>
      <c r="H23" s="14">
        <f>HLOOKUP('MA TRẬN ĐỀ GIÁO VIÊN'!H23,'ĐÁP ÁN ĐỀ GỐC'!$B$3:$K$33,21,0)</f>
        <v>0</v>
      </c>
      <c r="I23" s="14">
        <f>HLOOKUP('MA TRẬN ĐỀ GIÁO VIÊN'!I23,'ĐÁP ÁN ĐỀ GỐC'!$B$3:$K$33,21,0)</f>
        <v>0</v>
      </c>
      <c r="J23" s="14">
        <f>HLOOKUP('MA TRẬN ĐỀ GIÁO VIÊN'!J23,'ĐÁP ÁN ĐỀ GỐC'!$B$3:$K$33,21,0)</f>
        <v>0</v>
      </c>
      <c r="K23" s="14">
        <f>HLOOKUP('MA TRẬN ĐỀ GIÁO VIÊN'!K23,'ĐÁP ÁN ĐỀ GỐC'!$B$3:$K$33,21,0)</f>
        <v>0</v>
      </c>
      <c r="L23" s="2" t="s">
        <v>7</v>
      </c>
      <c r="M23" s="2" t="str">
        <f t="shared" si="0"/>
        <v>D</v>
      </c>
    </row>
    <row r="24" spans="1:13" ht="26.25" customHeight="1" x14ac:dyDescent="0.25">
      <c r="A24" s="3">
        <v>21</v>
      </c>
      <c r="B24" s="3" t="str">
        <f>HLOOKUP('MA TRẬN ĐỀ GIÁO VIÊN'!B24,'ĐÁP ÁN ĐỀ GỐC'!$B$3:$K$33,22,0)</f>
        <v>C</v>
      </c>
      <c r="C24" s="3" t="str">
        <f>HLOOKUP('MA TRẬN ĐỀ GIÁO VIÊN'!C24,'ĐÁP ÁN ĐỀ GỐC'!$B$3:$K$33,22,0)</f>
        <v>B</v>
      </c>
      <c r="D24" s="3" t="str">
        <f>HLOOKUP('MA TRẬN ĐỀ GIÁO VIÊN'!D24,'ĐÁP ÁN ĐỀ GỐC'!$B$3:$K$33,22,0)</f>
        <v>A</v>
      </c>
      <c r="E24" s="3">
        <f>HLOOKUP('MA TRẬN ĐỀ GIÁO VIÊN'!E24,'ĐÁP ÁN ĐỀ GỐC'!$B$3:$K$33,22,0)</f>
        <v>0</v>
      </c>
      <c r="F24" s="3">
        <f>HLOOKUP('MA TRẬN ĐỀ GIÁO VIÊN'!F24,'ĐÁP ÁN ĐỀ GỐC'!$B$3:$K$33,22,0)</f>
        <v>0</v>
      </c>
      <c r="G24" s="3">
        <f>HLOOKUP('MA TRẬN ĐỀ GIÁO VIÊN'!G24,'ĐÁP ÁN ĐỀ GỐC'!$B$3:$K$33,22,0)</f>
        <v>0</v>
      </c>
      <c r="H24" s="3">
        <f>HLOOKUP('MA TRẬN ĐỀ GIÁO VIÊN'!H24,'ĐÁP ÁN ĐỀ GỐC'!$B$3:$K$33,22,0)</f>
        <v>0</v>
      </c>
      <c r="I24" s="3">
        <f>HLOOKUP('MA TRẬN ĐỀ GIÁO VIÊN'!I24,'ĐÁP ÁN ĐỀ GỐC'!$B$3:$K$33,22,0)</f>
        <v>0</v>
      </c>
      <c r="J24" s="3">
        <f>HLOOKUP('MA TRẬN ĐỀ GIÁO VIÊN'!J24,'ĐÁP ÁN ĐỀ GỐC'!$B$3:$K$33,22,0)</f>
        <v>0</v>
      </c>
      <c r="K24" s="3">
        <f>HLOOKUP('MA TRẬN ĐỀ GIÁO VIÊN'!K24,'ĐÁP ÁN ĐỀ GỐC'!$B$3:$K$33,22,0)</f>
        <v>0</v>
      </c>
      <c r="L24" s="2" t="s">
        <v>8</v>
      </c>
      <c r="M24" s="2" t="str">
        <f t="shared" si="0"/>
        <v>A</v>
      </c>
    </row>
    <row r="25" spans="1:13" ht="26.25" customHeight="1" x14ac:dyDescent="0.25">
      <c r="A25" s="14">
        <v>22</v>
      </c>
      <c r="B25" s="14" t="str">
        <f>HLOOKUP('MA TRẬN ĐỀ GIÁO VIÊN'!B25,'ĐÁP ÁN ĐỀ GỐC'!$B$3:$K$33,23,0)</f>
        <v>C</v>
      </c>
      <c r="C25" s="14" t="str">
        <f>HLOOKUP('MA TRẬN ĐỀ GIÁO VIÊN'!C25,'ĐÁP ÁN ĐỀ GỐC'!$B$3:$K$33,23,0)</f>
        <v>D</v>
      </c>
      <c r="D25" s="14" t="str">
        <f>HLOOKUP('MA TRẬN ĐỀ GIÁO VIÊN'!D25,'ĐÁP ÁN ĐỀ GỐC'!$B$3:$K$33,23,0)</f>
        <v>C</v>
      </c>
      <c r="E25" s="14">
        <f>HLOOKUP('MA TRẬN ĐỀ GIÁO VIÊN'!E25,'ĐÁP ÁN ĐỀ GỐC'!$B$3:$K$33,23,0)</f>
        <v>0</v>
      </c>
      <c r="F25" s="14">
        <f>HLOOKUP('MA TRẬN ĐỀ GIÁO VIÊN'!F25,'ĐÁP ÁN ĐỀ GỐC'!$B$3:$K$33,23,0)</f>
        <v>0</v>
      </c>
      <c r="G25" s="14">
        <f>HLOOKUP('MA TRẬN ĐỀ GIÁO VIÊN'!G25,'ĐÁP ÁN ĐỀ GỐC'!$B$3:$K$33,23,0)</f>
        <v>0</v>
      </c>
      <c r="H25" s="14">
        <f>HLOOKUP('MA TRẬN ĐỀ GIÁO VIÊN'!H25,'ĐÁP ÁN ĐỀ GỐC'!$B$3:$K$33,23,0)</f>
        <v>0</v>
      </c>
      <c r="I25" s="14">
        <f>HLOOKUP('MA TRẬN ĐỀ GIÁO VIÊN'!I25,'ĐÁP ÁN ĐỀ GỐC'!$B$3:$K$33,23,0)</f>
        <v>0</v>
      </c>
      <c r="J25" s="14">
        <f>HLOOKUP('MA TRẬN ĐỀ GIÁO VIÊN'!J25,'ĐÁP ÁN ĐỀ GỐC'!$B$3:$K$33,23,0)</f>
        <v>0</v>
      </c>
      <c r="K25" s="14">
        <f>HLOOKUP('MA TRẬN ĐỀ GIÁO VIÊN'!K25,'ĐÁP ÁN ĐỀ GỐC'!$B$3:$K$33,23,0)</f>
        <v>0</v>
      </c>
      <c r="L25" s="2" t="s">
        <v>6</v>
      </c>
      <c r="M25" s="2" t="str">
        <f t="shared" si="0"/>
        <v>C</v>
      </c>
    </row>
    <row r="26" spans="1:13" ht="26.25" customHeight="1" x14ac:dyDescent="0.25">
      <c r="A26" s="3">
        <v>23</v>
      </c>
      <c r="B26" s="3" t="str">
        <f>HLOOKUP('MA TRẬN ĐỀ GIÁO VIÊN'!B26,'ĐÁP ÁN ĐỀ GỐC'!$B$3:$K$33,24,0)</f>
        <v>C</v>
      </c>
      <c r="C26" s="3" t="str">
        <f>HLOOKUP('MA TRẬN ĐỀ GIÁO VIÊN'!C26,'ĐÁP ÁN ĐỀ GỐC'!$B$3:$K$33,24,0)</f>
        <v>B</v>
      </c>
      <c r="D26" s="3" t="str">
        <f>HLOOKUP('MA TRẬN ĐỀ GIÁO VIÊN'!D26,'ĐÁP ÁN ĐỀ GỐC'!$B$3:$K$33,24,0)</f>
        <v>B</v>
      </c>
      <c r="E26" s="3">
        <f>HLOOKUP('MA TRẬN ĐỀ GIÁO VIÊN'!E26,'ĐÁP ÁN ĐỀ GỐC'!$B$3:$K$33,24,0)</f>
        <v>0</v>
      </c>
      <c r="F26" s="3">
        <f>HLOOKUP('MA TRẬN ĐỀ GIÁO VIÊN'!F26,'ĐÁP ÁN ĐỀ GỐC'!$B$3:$K$33,24,0)</f>
        <v>0</v>
      </c>
      <c r="G26" s="3">
        <f>HLOOKUP('MA TRẬN ĐỀ GIÁO VIÊN'!G26,'ĐÁP ÁN ĐỀ GỐC'!$B$3:$K$33,24,0)</f>
        <v>0</v>
      </c>
      <c r="H26" s="3">
        <f>HLOOKUP('MA TRẬN ĐỀ GIÁO VIÊN'!H26,'ĐÁP ÁN ĐỀ GỐC'!$B$3:$K$33,24,0)</f>
        <v>0</v>
      </c>
      <c r="I26" s="3">
        <f>HLOOKUP('MA TRẬN ĐỀ GIÁO VIÊN'!I26,'ĐÁP ÁN ĐỀ GỐC'!$B$3:$K$33,24,0)</f>
        <v>0</v>
      </c>
      <c r="J26" s="3">
        <f>HLOOKUP('MA TRẬN ĐỀ GIÁO VIÊN'!J26,'ĐÁP ÁN ĐỀ GỐC'!$B$3:$K$33,24,0)</f>
        <v>0</v>
      </c>
      <c r="K26" s="3">
        <f>HLOOKUP('MA TRẬN ĐỀ GIÁO VIÊN'!K26,'ĐÁP ÁN ĐỀ GỐC'!$B$3:$K$33,24,0)</f>
        <v>0</v>
      </c>
      <c r="L26" s="2" t="s">
        <v>7</v>
      </c>
      <c r="M26" s="2" t="str">
        <f t="shared" si="0"/>
        <v>B</v>
      </c>
    </row>
    <row r="27" spans="1:13" ht="26.25" customHeight="1" x14ac:dyDescent="0.25">
      <c r="A27" s="14">
        <v>24</v>
      </c>
      <c r="B27" s="14" t="str">
        <f>HLOOKUP('MA TRẬN ĐỀ GIÁO VIÊN'!B27,'ĐÁP ÁN ĐỀ GỐC'!$B$3:$K$33,25,0)</f>
        <v>D</v>
      </c>
      <c r="C27" s="14" t="str">
        <f>HLOOKUP('MA TRẬN ĐỀ GIÁO VIÊN'!C27,'ĐÁP ÁN ĐỀ GỐC'!$B$3:$K$33,25,0)</f>
        <v>D</v>
      </c>
      <c r="D27" s="14" t="str">
        <f>HLOOKUP('MA TRẬN ĐỀ GIÁO VIÊN'!D27,'ĐÁP ÁN ĐỀ GỐC'!$B$3:$K$33,25,0)</f>
        <v>D</v>
      </c>
      <c r="E27" s="14">
        <f>HLOOKUP('MA TRẬN ĐỀ GIÁO VIÊN'!E27,'ĐÁP ÁN ĐỀ GỐC'!$B$3:$K$33,25,0)</f>
        <v>0</v>
      </c>
      <c r="F27" s="14">
        <f>HLOOKUP('MA TRẬN ĐỀ GIÁO VIÊN'!F27,'ĐÁP ÁN ĐỀ GỐC'!$B$3:$K$33,25,0)</f>
        <v>0</v>
      </c>
      <c r="G27" s="14">
        <f>HLOOKUP('MA TRẬN ĐỀ GIÁO VIÊN'!G27,'ĐÁP ÁN ĐỀ GỐC'!$B$3:$K$33,25,0)</f>
        <v>0</v>
      </c>
      <c r="H27" s="14">
        <f>HLOOKUP('MA TRẬN ĐỀ GIÁO VIÊN'!H27,'ĐÁP ÁN ĐỀ GỐC'!$B$3:$K$33,25,0)</f>
        <v>0</v>
      </c>
      <c r="I27" s="14">
        <f>HLOOKUP('MA TRẬN ĐỀ GIÁO VIÊN'!I27,'ĐÁP ÁN ĐỀ GỐC'!$B$3:$K$33,25,0)</f>
        <v>0</v>
      </c>
      <c r="J27" s="14">
        <f>HLOOKUP('MA TRẬN ĐỀ GIÁO VIÊN'!J27,'ĐÁP ÁN ĐỀ GỐC'!$B$3:$K$33,25,0)</f>
        <v>0</v>
      </c>
      <c r="K27" s="14">
        <f>HLOOKUP('MA TRẬN ĐỀ GIÁO VIÊN'!K27,'ĐÁP ÁN ĐỀ GỐC'!$B$3:$K$33,25,0)</f>
        <v>0</v>
      </c>
      <c r="L27" s="2" t="s">
        <v>8</v>
      </c>
      <c r="M27" s="2" t="str">
        <f t="shared" si="0"/>
        <v>D</v>
      </c>
    </row>
    <row r="28" spans="1:13" ht="26.25" customHeight="1" x14ac:dyDescent="0.25">
      <c r="A28" s="3">
        <v>25</v>
      </c>
      <c r="B28" s="3" t="str">
        <f>HLOOKUP('MA TRẬN ĐỀ GIÁO VIÊN'!B28,'ĐÁP ÁN ĐỀ GỐC'!$B$3:$K$33,26,0)</f>
        <v>A</v>
      </c>
      <c r="C28" s="3" t="str">
        <f>HLOOKUP('MA TRẬN ĐỀ GIÁO VIÊN'!C28,'ĐÁP ÁN ĐỀ GỐC'!$B$3:$K$33,26,0)</f>
        <v>B</v>
      </c>
      <c r="D28" s="3" t="str">
        <f>HLOOKUP('MA TRẬN ĐỀ GIÁO VIÊN'!D28,'ĐÁP ÁN ĐỀ GỐC'!$B$3:$K$33,26,0)</f>
        <v>B</v>
      </c>
      <c r="E28" s="3">
        <f>HLOOKUP('MA TRẬN ĐỀ GIÁO VIÊN'!E28,'ĐÁP ÁN ĐỀ GỐC'!$B$3:$K$33,26,0)</f>
        <v>0</v>
      </c>
      <c r="F28" s="3">
        <f>HLOOKUP('MA TRẬN ĐỀ GIÁO VIÊN'!F28,'ĐÁP ÁN ĐỀ GỐC'!$B$3:$K$33,26,0)</f>
        <v>0</v>
      </c>
      <c r="G28" s="3">
        <f>HLOOKUP('MA TRẬN ĐỀ GIÁO VIÊN'!G28,'ĐÁP ÁN ĐỀ GỐC'!$B$3:$K$33,26,0)</f>
        <v>0</v>
      </c>
      <c r="H28" s="3">
        <f>HLOOKUP('MA TRẬN ĐỀ GIÁO VIÊN'!H28,'ĐÁP ÁN ĐỀ GỐC'!$B$3:$K$33,26,0)</f>
        <v>0</v>
      </c>
      <c r="I28" s="3">
        <f>HLOOKUP('MA TRẬN ĐỀ GIÁO VIÊN'!I28,'ĐÁP ÁN ĐỀ GỐC'!$B$3:$K$33,26,0)</f>
        <v>0</v>
      </c>
      <c r="J28" s="3">
        <f>HLOOKUP('MA TRẬN ĐỀ GIÁO VIÊN'!J28,'ĐÁP ÁN ĐỀ GỐC'!$B$3:$K$33,26,0)</f>
        <v>0</v>
      </c>
      <c r="K28" s="3">
        <f>HLOOKUP('MA TRẬN ĐỀ GIÁO VIÊN'!K28,'ĐÁP ÁN ĐỀ GỐC'!$B$3:$K$33,26,0)</f>
        <v>0</v>
      </c>
      <c r="L28" s="2" t="s">
        <v>6</v>
      </c>
      <c r="M28" s="2" t="str">
        <f t="shared" si="0"/>
        <v>B</v>
      </c>
    </row>
    <row r="29" spans="1:13" ht="26.25" customHeight="1" x14ac:dyDescent="0.25">
      <c r="A29" s="14">
        <v>26</v>
      </c>
      <c r="B29" s="14" t="str">
        <f>HLOOKUP('MA TRẬN ĐỀ GIÁO VIÊN'!B29,'ĐÁP ÁN ĐỀ GỐC'!$B$3:$K$33,27,0)</f>
        <v>A</v>
      </c>
      <c r="C29" s="14" t="str">
        <f>HLOOKUP('MA TRẬN ĐỀ GIÁO VIÊN'!C29,'ĐÁP ÁN ĐỀ GỐC'!$B$3:$K$33,27,0)</f>
        <v>A</v>
      </c>
      <c r="D29" s="14" t="str">
        <f>HLOOKUP('MA TRẬN ĐỀ GIÁO VIÊN'!D29,'ĐÁP ÁN ĐỀ GỐC'!$B$3:$K$33,27,0)</f>
        <v>B</v>
      </c>
      <c r="E29" s="14">
        <f>HLOOKUP('MA TRẬN ĐỀ GIÁO VIÊN'!E29,'ĐÁP ÁN ĐỀ GỐC'!$B$3:$K$33,27,0)</f>
        <v>0</v>
      </c>
      <c r="F29" s="14">
        <f>HLOOKUP('MA TRẬN ĐỀ GIÁO VIÊN'!F29,'ĐÁP ÁN ĐỀ GỐC'!$B$3:$K$33,27,0)</f>
        <v>0</v>
      </c>
      <c r="G29" s="14">
        <f>HLOOKUP('MA TRẬN ĐỀ GIÁO VIÊN'!G29,'ĐÁP ÁN ĐỀ GỐC'!$B$3:$K$33,27,0)</f>
        <v>0</v>
      </c>
      <c r="H29" s="14">
        <f>HLOOKUP('MA TRẬN ĐỀ GIÁO VIÊN'!H29,'ĐÁP ÁN ĐỀ GỐC'!$B$3:$K$33,27,0)</f>
        <v>0</v>
      </c>
      <c r="I29" s="14">
        <f>HLOOKUP('MA TRẬN ĐỀ GIÁO VIÊN'!I29,'ĐÁP ÁN ĐỀ GỐC'!$B$3:$K$33,27,0)</f>
        <v>0</v>
      </c>
      <c r="J29" s="14">
        <f>HLOOKUP('MA TRẬN ĐỀ GIÁO VIÊN'!J29,'ĐÁP ÁN ĐỀ GỐC'!$B$3:$K$33,27,0)</f>
        <v>0</v>
      </c>
      <c r="K29" s="14">
        <f>HLOOKUP('MA TRẬN ĐỀ GIÁO VIÊN'!K29,'ĐÁP ÁN ĐỀ GỐC'!$B$3:$K$33,27,0)</f>
        <v>0</v>
      </c>
      <c r="L29" s="2" t="s">
        <v>7</v>
      </c>
      <c r="M29" s="2" t="str">
        <f t="shared" si="0"/>
        <v>B</v>
      </c>
    </row>
    <row r="30" spans="1:13" ht="26.25" customHeight="1" x14ac:dyDescent="0.25">
      <c r="A30" s="3">
        <v>27</v>
      </c>
      <c r="B30" s="3" t="str">
        <f>HLOOKUP('MA TRẬN ĐỀ GIÁO VIÊN'!B30,'ĐÁP ÁN ĐỀ GỐC'!$B$3:$K$33,28,0)</f>
        <v>D</v>
      </c>
      <c r="C30" s="3" t="str">
        <f>HLOOKUP('MA TRẬN ĐỀ GIÁO VIÊN'!C30,'ĐÁP ÁN ĐỀ GỐC'!$B$3:$K$33,28,0)</f>
        <v>D</v>
      </c>
      <c r="D30" s="3" t="str">
        <f>HLOOKUP('MA TRẬN ĐỀ GIÁO VIÊN'!D30,'ĐÁP ÁN ĐỀ GỐC'!$B$3:$K$33,28,0)</f>
        <v>D</v>
      </c>
      <c r="E30" s="3">
        <f>HLOOKUP('MA TRẬN ĐỀ GIÁO VIÊN'!E30,'ĐÁP ÁN ĐỀ GỐC'!$B$3:$K$33,28,0)</f>
        <v>0</v>
      </c>
      <c r="F30" s="3">
        <f>HLOOKUP('MA TRẬN ĐỀ GIÁO VIÊN'!F30,'ĐÁP ÁN ĐỀ GỐC'!$B$3:$K$33,28,0)</f>
        <v>0</v>
      </c>
      <c r="G30" s="3">
        <f>HLOOKUP('MA TRẬN ĐỀ GIÁO VIÊN'!G30,'ĐÁP ÁN ĐỀ GỐC'!$B$3:$K$33,28,0)</f>
        <v>0</v>
      </c>
      <c r="H30" s="3">
        <f>HLOOKUP('MA TRẬN ĐỀ GIÁO VIÊN'!H30,'ĐÁP ÁN ĐỀ GỐC'!$B$3:$K$33,28,0)</f>
        <v>0</v>
      </c>
      <c r="I30" s="3">
        <f>HLOOKUP('MA TRẬN ĐỀ GIÁO VIÊN'!I30,'ĐÁP ÁN ĐỀ GỐC'!$B$3:$K$33,28,0)</f>
        <v>0</v>
      </c>
      <c r="J30" s="3">
        <f>HLOOKUP('MA TRẬN ĐỀ GIÁO VIÊN'!J30,'ĐÁP ÁN ĐỀ GỐC'!$B$3:$K$33,28,0)</f>
        <v>0</v>
      </c>
      <c r="K30" s="3">
        <f>HLOOKUP('MA TRẬN ĐỀ GIÁO VIÊN'!K30,'ĐÁP ÁN ĐỀ GỐC'!$B$3:$K$33,28,0)</f>
        <v>0</v>
      </c>
      <c r="L30" s="2" t="s">
        <v>8</v>
      </c>
      <c r="M30" s="2" t="str">
        <f t="shared" si="0"/>
        <v>D</v>
      </c>
    </row>
    <row r="31" spans="1:13" ht="26.25" customHeight="1" x14ac:dyDescent="0.25">
      <c r="A31" s="14">
        <v>28</v>
      </c>
      <c r="B31" s="14" t="str">
        <f>HLOOKUP('MA TRẬN ĐỀ GIÁO VIÊN'!B31,'ĐÁP ÁN ĐỀ GỐC'!$B$3:$K$33,29,0)</f>
        <v>B</v>
      </c>
      <c r="C31" s="14" t="str">
        <f>HLOOKUP('MA TRẬN ĐỀ GIÁO VIÊN'!C31,'ĐÁP ÁN ĐỀ GỐC'!$B$3:$K$33,29,0)</f>
        <v>B</v>
      </c>
      <c r="D31" s="14" t="str">
        <f>HLOOKUP('MA TRẬN ĐỀ GIÁO VIÊN'!D31,'ĐÁP ÁN ĐỀ GỐC'!$B$3:$K$33,29,0)</f>
        <v>A</v>
      </c>
      <c r="E31" s="14">
        <f>HLOOKUP('MA TRẬN ĐỀ GIÁO VIÊN'!E31,'ĐÁP ÁN ĐỀ GỐC'!$B$3:$K$33,29,0)</f>
        <v>0</v>
      </c>
      <c r="F31" s="14">
        <f>HLOOKUP('MA TRẬN ĐỀ GIÁO VIÊN'!F31,'ĐÁP ÁN ĐỀ GỐC'!$B$3:$K$33,29,0)</f>
        <v>0</v>
      </c>
      <c r="G31" s="14">
        <f>HLOOKUP('MA TRẬN ĐỀ GIÁO VIÊN'!G31,'ĐÁP ÁN ĐỀ GỐC'!$B$3:$K$33,29,0)</f>
        <v>0</v>
      </c>
      <c r="H31" s="14">
        <f>HLOOKUP('MA TRẬN ĐỀ GIÁO VIÊN'!H31,'ĐÁP ÁN ĐỀ GỐC'!$B$3:$K$33,29,0)</f>
        <v>0</v>
      </c>
      <c r="I31" s="14">
        <f>HLOOKUP('MA TRẬN ĐỀ GIÁO VIÊN'!I31,'ĐÁP ÁN ĐỀ GỐC'!$B$3:$K$33,29,0)</f>
        <v>0</v>
      </c>
      <c r="J31" s="14">
        <f>HLOOKUP('MA TRẬN ĐỀ GIÁO VIÊN'!J31,'ĐÁP ÁN ĐỀ GỐC'!$B$3:$K$33,29,0)</f>
        <v>0</v>
      </c>
      <c r="K31" s="14">
        <f>HLOOKUP('MA TRẬN ĐỀ GIÁO VIÊN'!K31,'ĐÁP ÁN ĐỀ GỐC'!$B$3:$K$33,29,0)</f>
        <v>0</v>
      </c>
      <c r="L31" s="2" t="s">
        <v>6</v>
      </c>
      <c r="M31" s="2" t="str">
        <f t="shared" si="0"/>
        <v>A</v>
      </c>
    </row>
    <row r="32" spans="1:13" ht="26.25" customHeight="1" x14ac:dyDescent="0.25">
      <c r="A32" s="3">
        <v>29</v>
      </c>
      <c r="B32" s="3">
        <f>HLOOKUP('MA TRẬN ĐỀ GIÁO VIÊN'!B32,'ĐÁP ÁN ĐỀ GỐC'!$B$3:$K$33,30,0)</f>
        <v>0</v>
      </c>
      <c r="C32" s="3">
        <f>HLOOKUP('MA TRẬN ĐỀ GIÁO VIÊN'!C32,'ĐÁP ÁN ĐỀ GỐC'!$B$3:$K$33,30,0)</f>
        <v>0</v>
      </c>
      <c r="D32" s="3">
        <f>HLOOKUP('MA TRẬN ĐỀ GIÁO VIÊN'!D32,'ĐÁP ÁN ĐỀ GỐC'!$B$3:$K$33,30,0)</f>
        <v>0</v>
      </c>
      <c r="E32" s="3">
        <f>HLOOKUP('MA TRẬN ĐỀ GIÁO VIÊN'!E32,'ĐÁP ÁN ĐỀ GỐC'!$B$3:$K$33,30,0)</f>
        <v>0</v>
      </c>
      <c r="F32" s="3">
        <f>HLOOKUP('MA TRẬN ĐỀ GIÁO VIÊN'!F32,'ĐÁP ÁN ĐỀ GỐC'!$B$3:$K$33,30,0)</f>
        <v>0</v>
      </c>
      <c r="G32" s="3">
        <f>HLOOKUP('MA TRẬN ĐỀ GIÁO VIÊN'!G32,'ĐÁP ÁN ĐỀ GỐC'!$B$3:$K$33,30,0)</f>
        <v>0</v>
      </c>
      <c r="H32" s="3">
        <f>HLOOKUP('MA TRẬN ĐỀ GIÁO VIÊN'!H32,'ĐÁP ÁN ĐỀ GỐC'!$B$3:$K$33,30,0)</f>
        <v>0</v>
      </c>
      <c r="I32" s="3">
        <f>HLOOKUP('MA TRẬN ĐỀ GIÁO VIÊN'!I32,'ĐÁP ÁN ĐỀ GỐC'!$B$3:$K$33,30,0)</f>
        <v>0</v>
      </c>
      <c r="J32" s="3">
        <f>HLOOKUP('MA TRẬN ĐỀ GIÁO VIÊN'!J32,'ĐÁP ÁN ĐỀ GỐC'!$B$3:$K$33,30,0)</f>
        <v>0</v>
      </c>
      <c r="K32" s="3">
        <f>HLOOKUP('MA TRẬN ĐỀ GIÁO VIÊN'!K32,'ĐÁP ÁN ĐỀ GỐC'!$B$3:$K$33,30,0)</f>
        <v>0</v>
      </c>
      <c r="L32" s="2" t="s">
        <v>7</v>
      </c>
      <c r="M32" s="2">
        <f t="shared" si="0"/>
        <v>0</v>
      </c>
    </row>
    <row r="33" spans="1:13" ht="26.25" customHeight="1" x14ac:dyDescent="0.25">
      <c r="A33" s="14">
        <v>30</v>
      </c>
      <c r="B33" s="14">
        <f>HLOOKUP('MA TRẬN ĐỀ GIÁO VIÊN'!B33,'ĐÁP ÁN ĐỀ GỐC'!$B$3:$K$33,31,0)</f>
        <v>0</v>
      </c>
      <c r="C33" s="14">
        <f>HLOOKUP('MA TRẬN ĐỀ GIÁO VIÊN'!C33,'ĐÁP ÁN ĐỀ GỐC'!$B$3:$K$33,31,0)</f>
        <v>0</v>
      </c>
      <c r="D33" s="14">
        <f>HLOOKUP('MA TRẬN ĐỀ GIÁO VIÊN'!D33,'ĐÁP ÁN ĐỀ GỐC'!$B$3:$K$33,31,0)</f>
        <v>0</v>
      </c>
      <c r="E33" s="14">
        <f>HLOOKUP('MA TRẬN ĐỀ GIÁO VIÊN'!E33,'ĐÁP ÁN ĐỀ GỐC'!$B$3:$K$33,31,0)</f>
        <v>0</v>
      </c>
      <c r="F33" s="14">
        <f>HLOOKUP('MA TRẬN ĐỀ GIÁO VIÊN'!F33,'ĐÁP ÁN ĐỀ GỐC'!$B$3:$K$33,31,0)</f>
        <v>0</v>
      </c>
      <c r="G33" s="14">
        <f>HLOOKUP('MA TRẬN ĐỀ GIÁO VIÊN'!G33,'ĐÁP ÁN ĐỀ GỐC'!$B$3:$K$33,31,0)</f>
        <v>0</v>
      </c>
      <c r="H33" s="14">
        <f>HLOOKUP('MA TRẬN ĐỀ GIÁO VIÊN'!H33,'ĐÁP ÁN ĐỀ GỐC'!$B$3:$K$33,31,0)</f>
        <v>0</v>
      </c>
      <c r="I33" s="14">
        <f>HLOOKUP('MA TRẬN ĐỀ GIÁO VIÊN'!I33,'ĐÁP ÁN ĐỀ GỐC'!$B$3:$K$33,31,0)</f>
        <v>0</v>
      </c>
      <c r="J33" s="14">
        <f>HLOOKUP('MA TRẬN ĐỀ GIÁO VIÊN'!J33,'ĐÁP ÁN ĐỀ GỐC'!$B$3:$K$33,31,0)</f>
        <v>0</v>
      </c>
      <c r="K33" s="14">
        <f>HLOOKUP('MA TRẬN ĐỀ GIÁO VIÊN'!K33,'ĐÁP ÁN ĐỀ GỐC'!$B$3:$K$33,31,0)</f>
        <v>0</v>
      </c>
      <c r="L33" s="2" t="s">
        <v>8</v>
      </c>
      <c r="M33" s="2">
        <f t="shared" si="0"/>
        <v>0</v>
      </c>
    </row>
  </sheetData>
  <mergeCells count="1">
    <mergeCell ref="A1:K1"/>
  </mergeCells>
  <conditionalFormatting sqref="B4:K33">
    <cfRule type="containsErrors" dxfId="0" priority="1">
      <formula>ISERROR(B4)</formula>
    </cfRule>
  </conditionalFormatting>
  <pageMargins left="0.7" right="0.7" top="0.75" bottom="0.75" header="0.3" footer="0.3"/>
  <pageSetup scale="81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0"/>
  <sheetViews>
    <sheetView workbookViewId="0">
      <selection activeCell="I41" sqref="I41"/>
    </sheetView>
  </sheetViews>
  <sheetFormatPr defaultRowHeight="15.75" x14ac:dyDescent="0.25"/>
  <cols>
    <col min="1" max="1" width="5.7109375" style="2" bestFit="1" customWidth="1"/>
    <col min="2" max="4" width="11.85546875" style="2" bestFit="1" customWidth="1"/>
    <col min="5" max="5" width="12.42578125" style="2" bestFit="1" customWidth="1"/>
    <col min="6" max="11" width="10.85546875" style="2" customWidth="1"/>
    <col min="12" max="16384" width="9.140625" style="2"/>
  </cols>
  <sheetData>
    <row r="1" spans="1:11" ht="33.75" customHeight="1" x14ac:dyDescent="0.25">
      <c r="A1" s="28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3" spans="1:11" s="1" customFormat="1" ht="35.25" customHeight="1" x14ac:dyDescent="0.25">
      <c r="A3" s="3" t="s">
        <v>2</v>
      </c>
      <c r="B3" s="4" t="str">
        <f>'GIAO VIEN'!E2</f>
        <v>Mã đề 111</v>
      </c>
      <c r="C3" s="6" t="str">
        <f>'GIAO VIEN'!E3</f>
        <v>Mã đề 222</v>
      </c>
      <c r="D3" s="7" t="str">
        <f>'GIAO VIEN'!E4</f>
        <v xml:space="preserve">Mã đề </v>
      </c>
      <c r="E3" s="8">
        <f>'GIAO VIEN'!E5</f>
        <v>0</v>
      </c>
      <c r="F3" s="9">
        <f>'GIAO VIEN'!E6</f>
        <v>0</v>
      </c>
      <c r="G3" s="10">
        <f>'GIAO VIEN'!E7</f>
        <v>0</v>
      </c>
      <c r="H3" s="11">
        <f>'GIAO VIEN'!E8</f>
        <v>0</v>
      </c>
      <c r="I3" s="12">
        <f>'GIAO VIEN'!E9</f>
        <v>0</v>
      </c>
      <c r="J3" s="5">
        <f>'GIAO VIEN'!E10</f>
        <v>0</v>
      </c>
      <c r="K3" s="13">
        <f>'GIAO VIEN'!E11</f>
        <v>0</v>
      </c>
    </row>
    <row r="4" spans="1:11" ht="27.75" customHeight="1" x14ac:dyDescent="0.25">
      <c r="A4" s="3">
        <v>1</v>
      </c>
      <c r="B4" s="14" t="s">
        <v>12</v>
      </c>
      <c r="C4" s="14" t="s">
        <v>10</v>
      </c>
      <c r="D4" s="14" t="s">
        <v>11</v>
      </c>
      <c r="E4" s="14"/>
      <c r="F4" s="3"/>
      <c r="G4" s="3"/>
      <c r="H4" s="3"/>
      <c r="I4" s="3"/>
      <c r="J4" s="3"/>
      <c r="K4" s="3"/>
    </row>
    <row r="5" spans="1:11" ht="27.75" customHeight="1" x14ac:dyDescent="0.25">
      <c r="A5" s="14">
        <v>2</v>
      </c>
      <c r="B5" s="14" t="s">
        <v>10</v>
      </c>
      <c r="C5" s="14" t="s">
        <v>11</v>
      </c>
      <c r="D5" s="14" t="s">
        <v>12</v>
      </c>
      <c r="E5" s="3"/>
      <c r="F5" s="14"/>
      <c r="G5" s="14"/>
      <c r="H5" s="14"/>
      <c r="I5" s="14"/>
      <c r="J5" s="14"/>
      <c r="K5" s="14"/>
    </row>
    <row r="6" spans="1:11" ht="27.75" customHeight="1" x14ac:dyDescent="0.25">
      <c r="A6" s="3">
        <v>3</v>
      </c>
      <c r="B6" s="14" t="s">
        <v>11</v>
      </c>
      <c r="C6" s="14" t="s">
        <v>12</v>
      </c>
      <c r="D6" s="14" t="s">
        <v>10</v>
      </c>
      <c r="E6" s="14"/>
      <c r="F6" s="14"/>
      <c r="G6" s="3"/>
      <c r="H6" s="3"/>
      <c r="I6" s="3"/>
      <c r="J6" s="3"/>
      <c r="K6" s="3"/>
    </row>
    <row r="7" spans="1:11" ht="27.75" customHeight="1" x14ac:dyDescent="0.25">
      <c r="A7" s="14">
        <v>4</v>
      </c>
      <c r="B7" s="14" t="s">
        <v>12</v>
      </c>
      <c r="C7" s="14" t="s">
        <v>10</v>
      </c>
      <c r="D7" s="14" t="s">
        <v>11</v>
      </c>
      <c r="E7" s="14"/>
      <c r="F7" s="14"/>
      <c r="G7" s="14"/>
      <c r="H7" s="14"/>
      <c r="I7" s="14"/>
      <c r="J7" s="14"/>
      <c r="K7" s="14"/>
    </row>
    <row r="8" spans="1:11" ht="27.75" customHeight="1" x14ac:dyDescent="0.25">
      <c r="A8" s="3">
        <v>5</v>
      </c>
      <c r="B8" s="14" t="s">
        <v>10</v>
      </c>
      <c r="C8" s="14" t="s">
        <v>11</v>
      </c>
      <c r="D8" s="14" t="s">
        <v>12</v>
      </c>
      <c r="E8" s="14"/>
      <c r="F8" s="14"/>
      <c r="G8" s="3"/>
      <c r="H8" s="3"/>
      <c r="I8" s="3"/>
      <c r="J8" s="3"/>
      <c r="K8" s="3"/>
    </row>
    <row r="9" spans="1:11" ht="27.75" customHeight="1" x14ac:dyDescent="0.25">
      <c r="A9" s="14">
        <v>6</v>
      </c>
      <c r="B9" s="14" t="s">
        <v>11</v>
      </c>
      <c r="C9" s="14" t="s">
        <v>12</v>
      </c>
      <c r="D9" s="14" t="s">
        <v>10</v>
      </c>
      <c r="E9" s="14"/>
      <c r="F9" s="3"/>
      <c r="G9" s="14"/>
      <c r="H9" s="14"/>
      <c r="I9" s="14"/>
      <c r="J9" s="14"/>
      <c r="K9" s="14"/>
    </row>
    <row r="10" spans="1:11" ht="27.75" customHeight="1" x14ac:dyDescent="0.25">
      <c r="A10" s="3">
        <v>7</v>
      </c>
      <c r="B10" s="14" t="s">
        <v>12</v>
      </c>
      <c r="C10" s="14" t="s">
        <v>10</v>
      </c>
      <c r="D10" s="14" t="s">
        <v>11</v>
      </c>
      <c r="E10" s="3"/>
      <c r="F10" s="14"/>
      <c r="G10" s="3"/>
      <c r="H10" s="3"/>
      <c r="I10" s="3"/>
      <c r="J10" s="3"/>
      <c r="K10" s="3"/>
    </row>
    <row r="11" spans="1:11" ht="27.75" customHeight="1" x14ac:dyDescent="0.25">
      <c r="A11" s="14">
        <v>8</v>
      </c>
      <c r="B11" s="14" t="s">
        <v>10</v>
      </c>
      <c r="C11" s="14" t="s">
        <v>11</v>
      </c>
      <c r="D11" s="14" t="s">
        <v>12</v>
      </c>
      <c r="E11" s="14"/>
      <c r="F11" s="14"/>
      <c r="G11" s="14"/>
      <c r="H11" s="14"/>
      <c r="I11" s="14"/>
      <c r="J11" s="14"/>
      <c r="K11" s="14"/>
    </row>
    <row r="12" spans="1:11" ht="27.75" customHeight="1" x14ac:dyDescent="0.25">
      <c r="A12" s="3">
        <v>9</v>
      </c>
      <c r="B12" s="14" t="s">
        <v>11</v>
      </c>
      <c r="C12" s="14" t="s">
        <v>12</v>
      </c>
      <c r="D12" s="14" t="s">
        <v>10</v>
      </c>
      <c r="E12" s="14"/>
      <c r="F12" s="14"/>
      <c r="G12" s="3"/>
      <c r="H12" s="3"/>
      <c r="I12" s="3"/>
      <c r="J12" s="3"/>
      <c r="K12" s="3"/>
    </row>
    <row r="13" spans="1:11" ht="27.75" customHeight="1" x14ac:dyDescent="0.25">
      <c r="A13" s="14">
        <v>10</v>
      </c>
      <c r="B13" s="14" t="s">
        <v>12</v>
      </c>
      <c r="C13" s="14" t="s">
        <v>10</v>
      </c>
      <c r="D13" s="14" t="s">
        <v>11</v>
      </c>
      <c r="E13" s="14"/>
      <c r="F13" s="14"/>
      <c r="G13" s="14"/>
      <c r="H13" s="14"/>
      <c r="I13" s="14"/>
      <c r="J13" s="14"/>
      <c r="K13" s="14"/>
    </row>
    <row r="14" spans="1:11" ht="27.75" customHeight="1" x14ac:dyDescent="0.25">
      <c r="A14" s="3">
        <v>11</v>
      </c>
      <c r="B14" s="14" t="s">
        <v>10</v>
      </c>
      <c r="C14" s="14" t="s">
        <v>11</v>
      </c>
      <c r="D14" s="14" t="s">
        <v>12</v>
      </c>
      <c r="E14" s="14"/>
      <c r="F14" s="3"/>
      <c r="G14" s="3"/>
      <c r="H14" s="3"/>
      <c r="I14" s="3"/>
      <c r="J14" s="3"/>
      <c r="K14" s="3"/>
    </row>
    <row r="15" spans="1:11" ht="27.75" customHeight="1" x14ac:dyDescent="0.25">
      <c r="A15" s="14">
        <v>12</v>
      </c>
      <c r="B15" s="14" t="s">
        <v>11</v>
      </c>
      <c r="C15" s="14" t="s">
        <v>12</v>
      </c>
      <c r="D15" s="14" t="s">
        <v>10</v>
      </c>
      <c r="E15" s="3"/>
      <c r="F15" s="14"/>
      <c r="G15" s="14"/>
      <c r="H15" s="14"/>
      <c r="I15" s="14"/>
      <c r="J15" s="14"/>
      <c r="K15" s="14"/>
    </row>
    <row r="16" spans="1:11" ht="27.75" customHeight="1" x14ac:dyDescent="0.25">
      <c r="A16" s="3">
        <v>13</v>
      </c>
      <c r="B16" s="14" t="s">
        <v>12</v>
      </c>
      <c r="C16" s="14" t="s">
        <v>10</v>
      </c>
      <c r="D16" s="14" t="s">
        <v>11</v>
      </c>
      <c r="E16" s="14"/>
      <c r="F16" s="14"/>
      <c r="G16" s="3"/>
      <c r="H16" s="3"/>
      <c r="I16" s="3"/>
      <c r="J16" s="3"/>
      <c r="K16" s="3"/>
    </row>
    <row r="17" spans="1:11" ht="27.75" customHeight="1" x14ac:dyDescent="0.25">
      <c r="A17" s="14">
        <v>14</v>
      </c>
      <c r="B17" s="14" t="s">
        <v>10</v>
      </c>
      <c r="C17" s="14" t="s">
        <v>11</v>
      </c>
      <c r="D17" s="14" t="s">
        <v>12</v>
      </c>
      <c r="E17" s="14"/>
      <c r="F17" s="14"/>
      <c r="G17" s="14"/>
      <c r="H17" s="14"/>
      <c r="I17" s="14"/>
      <c r="J17" s="14"/>
      <c r="K17" s="14"/>
    </row>
    <row r="18" spans="1:11" ht="27.75" customHeight="1" x14ac:dyDescent="0.25">
      <c r="A18" s="3">
        <v>15</v>
      </c>
      <c r="B18" s="14" t="s">
        <v>11</v>
      </c>
      <c r="C18" s="14" t="s">
        <v>12</v>
      </c>
      <c r="D18" s="14" t="s">
        <v>10</v>
      </c>
      <c r="E18" s="14"/>
      <c r="F18" s="14"/>
      <c r="G18" s="3"/>
      <c r="H18" s="3"/>
      <c r="I18" s="3"/>
      <c r="J18" s="3"/>
      <c r="K18" s="3"/>
    </row>
    <row r="19" spans="1:11" ht="27.75" customHeight="1" x14ac:dyDescent="0.25">
      <c r="A19" s="14">
        <v>16</v>
      </c>
      <c r="B19" s="14" t="s">
        <v>12</v>
      </c>
      <c r="C19" s="14" t="s">
        <v>10</v>
      </c>
      <c r="D19" s="14" t="s">
        <v>11</v>
      </c>
      <c r="E19" s="14"/>
      <c r="F19" s="3"/>
      <c r="G19" s="14"/>
      <c r="H19" s="14"/>
      <c r="I19" s="14"/>
      <c r="J19" s="14"/>
      <c r="K19" s="14"/>
    </row>
    <row r="20" spans="1:11" ht="27.75" customHeight="1" x14ac:dyDescent="0.25">
      <c r="A20" s="3">
        <v>17</v>
      </c>
      <c r="B20" s="14" t="s">
        <v>10</v>
      </c>
      <c r="C20" s="14" t="s">
        <v>11</v>
      </c>
      <c r="D20" s="14" t="s">
        <v>12</v>
      </c>
      <c r="E20" s="3"/>
      <c r="F20" s="14"/>
      <c r="G20" s="3"/>
      <c r="H20" s="3"/>
      <c r="I20" s="3"/>
      <c r="J20" s="3"/>
      <c r="K20" s="3"/>
    </row>
    <row r="21" spans="1:11" ht="27.75" customHeight="1" x14ac:dyDescent="0.25">
      <c r="A21" s="14">
        <v>18</v>
      </c>
      <c r="B21" s="14" t="s">
        <v>11</v>
      </c>
      <c r="C21" s="14" t="s">
        <v>12</v>
      </c>
      <c r="D21" s="14" t="s">
        <v>10</v>
      </c>
      <c r="E21" s="14"/>
      <c r="F21" s="14"/>
      <c r="G21" s="14"/>
      <c r="H21" s="14"/>
      <c r="I21" s="14"/>
      <c r="J21" s="14"/>
      <c r="K21" s="14"/>
    </row>
    <row r="22" spans="1:11" ht="27.75" customHeight="1" x14ac:dyDescent="0.25">
      <c r="A22" s="3">
        <v>19</v>
      </c>
      <c r="B22" s="14" t="s">
        <v>12</v>
      </c>
      <c r="C22" s="14" t="s">
        <v>10</v>
      </c>
      <c r="D22" s="14" t="s">
        <v>11</v>
      </c>
      <c r="E22" s="14"/>
      <c r="F22" s="14"/>
      <c r="G22" s="3"/>
      <c r="H22" s="3"/>
      <c r="I22" s="3"/>
      <c r="J22" s="3"/>
      <c r="K22" s="3"/>
    </row>
    <row r="23" spans="1:11" ht="27.75" customHeight="1" x14ac:dyDescent="0.25">
      <c r="A23" s="14">
        <v>20</v>
      </c>
      <c r="B23" s="14" t="s">
        <v>10</v>
      </c>
      <c r="C23" s="14" t="s">
        <v>11</v>
      </c>
      <c r="D23" s="14" t="s">
        <v>12</v>
      </c>
      <c r="E23" s="14"/>
      <c r="F23" s="14"/>
      <c r="G23" s="14"/>
      <c r="H23" s="14"/>
      <c r="I23" s="14"/>
      <c r="J23" s="14"/>
      <c r="K23" s="14"/>
    </row>
    <row r="24" spans="1:11" ht="27.75" customHeight="1" x14ac:dyDescent="0.25">
      <c r="A24" s="3">
        <v>21</v>
      </c>
      <c r="B24" s="14" t="s">
        <v>11</v>
      </c>
      <c r="C24" s="14" t="s">
        <v>12</v>
      </c>
      <c r="D24" s="14" t="s">
        <v>10</v>
      </c>
      <c r="E24" s="14"/>
      <c r="F24" s="3"/>
      <c r="G24" s="3"/>
      <c r="H24" s="3"/>
      <c r="I24" s="3"/>
      <c r="J24" s="3"/>
      <c r="K24" s="3"/>
    </row>
    <row r="25" spans="1:11" ht="27.75" customHeight="1" x14ac:dyDescent="0.25">
      <c r="A25" s="14">
        <v>22</v>
      </c>
      <c r="B25" s="14" t="s">
        <v>12</v>
      </c>
      <c r="C25" s="14" t="s">
        <v>10</v>
      </c>
      <c r="D25" s="14" t="s">
        <v>11</v>
      </c>
      <c r="E25" s="3"/>
      <c r="F25" s="14"/>
      <c r="G25" s="14"/>
      <c r="H25" s="14"/>
      <c r="I25" s="14"/>
      <c r="J25" s="14"/>
      <c r="K25" s="14"/>
    </row>
    <row r="26" spans="1:11" ht="27.75" customHeight="1" x14ac:dyDescent="0.25">
      <c r="A26" s="3">
        <v>23</v>
      </c>
      <c r="B26" s="14" t="s">
        <v>10</v>
      </c>
      <c r="C26" s="14" t="s">
        <v>11</v>
      </c>
      <c r="D26" s="14" t="s">
        <v>12</v>
      </c>
      <c r="E26" s="14"/>
      <c r="F26" s="14"/>
      <c r="G26" s="3"/>
      <c r="H26" s="3"/>
      <c r="I26" s="3"/>
      <c r="J26" s="3"/>
      <c r="K26" s="3"/>
    </row>
    <row r="27" spans="1:11" ht="27.75" customHeight="1" x14ac:dyDescent="0.25">
      <c r="A27" s="14">
        <v>24</v>
      </c>
      <c r="B27" s="14" t="s">
        <v>11</v>
      </c>
      <c r="C27" s="14" t="s">
        <v>12</v>
      </c>
      <c r="D27" s="14" t="s">
        <v>10</v>
      </c>
      <c r="E27" s="14"/>
      <c r="F27" s="14"/>
      <c r="G27" s="14"/>
      <c r="H27" s="14"/>
      <c r="I27" s="14"/>
      <c r="J27" s="14"/>
      <c r="K27" s="14"/>
    </row>
    <row r="28" spans="1:11" ht="27.75" customHeight="1" x14ac:dyDescent="0.25">
      <c r="A28" s="3">
        <v>25</v>
      </c>
      <c r="B28" s="14" t="s">
        <v>12</v>
      </c>
      <c r="C28" s="14" t="s">
        <v>10</v>
      </c>
      <c r="D28" s="14" t="s">
        <v>11</v>
      </c>
      <c r="E28" s="14"/>
      <c r="F28" s="14"/>
      <c r="G28" s="3"/>
      <c r="H28" s="3"/>
      <c r="I28" s="3"/>
      <c r="J28" s="3"/>
      <c r="K28" s="3"/>
    </row>
    <row r="29" spans="1:11" ht="27.75" customHeight="1" x14ac:dyDescent="0.25">
      <c r="A29" s="14">
        <v>26</v>
      </c>
      <c r="B29" s="14" t="s">
        <v>10</v>
      </c>
      <c r="C29" s="14" t="s">
        <v>11</v>
      </c>
      <c r="D29" s="14" t="s">
        <v>12</v>
      </c>
      <c r="E29" s="14"/>
      <c r="F29" s="3"/>
      <c r="G29" s="14"/>
      <c r="H29" s="14"/>
      <c r="I29" s="14"/>
      <c r="J29" s="14"/>
      <c r="K29" s="14"/>
    </row>
    <row r="30" spans="1:11" ht="27.75" customHeight="1" x14ac:dyDescent="0.25">
      <c r="A30" s="3">
        <v>27</v>
      </c>
      <c r="B30" s="14" t="s">
        <v>11</v>
      </c>
      <c r="C30" s="14" t="s">
        <v>12</v>
      </c>
      <c r="D30" s="14" t="s">
        <v>10</v>
      </c>
      <c r="E30" s="3"/>
      <c r="F30" s="14"/>
      <c r="G30" s="3"/>
      <c r="H30" s="3"/>
      <c r="I30" s="3"/>
      <c r="J30" s="3"/>
      <c r="K30" s="3"/>
    </row>
    <row r="31" spans="1:11" ht="27.75" customHeight="1" x14ac:dyDescent="0.25">
      <c r="A31" s="14">
        <v>28</v>
      </c>
      <c r="B31" s="14" t="s">
        <v>12</v>
      </c>
      <c r="C31" s="14" t="s">
        <v>10</v>
      </c>
      <c r="D31" s="14" t="s">
        <v>11</v>
      </c>
      <c r="E31" s="14"/>
      <c r="F31" s="14"/>
      <c r="G31" s="14"/>
      <c r="H31" s="14"/>
      <c r="I31" s="14"/>
      <c r="J31" s="14"/>
      <c r="K31" s="14"/>
    </row>
    <row r="32" spans="1:11" ht="27.75" customHeight="1" x14ac:dyDescent="0.25">
      <c r="A32" s="26">
        <v>29</v>
      </c>
      <c r="B32" s="26" t="s">
        <v>10</v>
      </c>
      <c r="C32" s="26" t="s">
        <v>11</v>
      </c>
      <c r="D32" s="26" t="s">
        <v>12</v>
      </c>
      <c r="E32" s="14"/>
      <c r="F32" s="14"/>
      <c r="G32" s="3"/>
      <c r="H32" s="3"/>
      <c r="I32" s="3"/>
      <c r="J32" s="3"/>
      <c r="K32" s="3"/>
    </row>
    <row r="33" spans="1:11" ht="27.75" customHeight="1" x14ac:dyDescent="0.25">
      <c r="A33" s="26">
        <v>30</v>
      </c>
      <c r="B33" s="26" t="s">
        <v>11</v>
      </c>
      <c r="C33" s="26" t="s">
        <v>12</v>
      </c>
      <c r="D33" s="26" t="s">
        <v>10</v>
      </c>
      <c r="E33" s="14"/>
      <c r="F33" s="14"/>
      <c r="G33" s="14"/>
      <c r="H33" s="14"/>
      <c r="I33" s="14"/>
      <c r="J33" s="14"/>
      <c r="K33" s="14"/>
    </row>
    <row r="34" spans="1:11" ht="21.75" customHeight="1" x14ac:dyDescent="0.25">
      <c r="A34" s="26">
        <v>31</v>
      </c>
      <c r="B34" s="14"/>
      <c r="C34" s="14"/>
      <c r="D34" s="14"/>
      <c r="E34" s="14"/>
      <c r="F34" s="3"/>
    </row>
    <row r="35" spans="1:11" ht="21.75" customHeight="1" x14ac:dyDescent="0.25">
      <c r="A35" s="26">
        <v>32</v>
      </c>
      <c r="B35" s="14"/>
      <c r="C35" s="14"/>
      <c r="D35" s="14"/>
      <c r="E35" s="3"/>
      <c r="F35" s="14"/>
    </row>
    <row r="36" spans="1:11" x14ac:dyDescent="0.25">
      <c r="B36" s="14"/>
      <c r="C36" s="14"/>
      <c r="D36" s="14"/>
    </row>
    <row r="39" spans="1:11" x14ac:dyDescent="0.25">
      <c r="I39" s="2">
        <f>10*23</f>
        <v>230</v>
      </c>
    </row>
    <row r="40" spans="1:11" x14ac:dyDescent="0.25">
      <c r="I40" s="2">
        <f>I39/2</f>
        <v>115</v>
      </c>
    </row>
  </sheetData>
  <autoFilter ref="B3:E35"/>
  <mergeCells count="1">
    <mergeCell ref="A1:K1"/>
  </mergeCells>
  <dataValidations count="1">
    <dataValidation type="list" allowBlank="1" showInputMessage="1" showErrorMessage="1" sqref="F4:K33 F34:F35 E4:E35 B4:D36">
      <formula1>GIÁO_VIÊN_RA_ĐỀ</formula1>
    </dataValidation>
  </dataValidations>
  <pageMargins left="0.7" right="0.7" top="0.75" bottom="0.75" header="0.3" footer="0.3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3"/>
  <sheetViews>
    <sheetView workbookViewId="0">
      <selection activeCell="B4" sqref="B4:B31"/>
    </sheetView>
  </sheetViews>
  <sheetFormatPr defaultRowHeight="15.75" x14ac:dyDescent="0.25"/>
  <cols>
    <col min="1" max="1" width="7.7109375" style="2" customWidth="1"/>
    <col min="2" max="11" width="8.7109375" style="2" customWidth="1"/>
    <col min="12" max="16384" width="9.140625" style="2"/>
  </cols>
  <sheetData>
    <row r="1" spans="1:12" ht="33.75" customHeight="1" x14ac:dyDescent="0.25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2" s="1" customFormat="1" ht="35.25" customHeight="1" x14ac:dyDescent="0.25">
      <c r="A3" s="3" t="s">
        <v>2</v>
      </c>
      <c r="B3" s="4" t="str">
        <f>'GIAO VIEN'!B2</f>
        <v>T Tâm</v>
      </c>
      <c r="C3" s="6" t="str">
        <f>'GIAO VIEN'!B3</f>
        <v>C Tr Tâm</v>
      </c>
      <c r="D3" s="7" t="str">
        <f>'GIAO VIEN'!B4</f>
        <v>C C Tâm</v>
      </c>
      <c r="E3" s="8">
        <f>'GIAO VIEN'!B5</f>
        <v>0</v>
      </c>
      <c r="F3" s="9">
        <f>'GIAO VIEN'!B6</f>
        <v>0</v>
      </c>
      <c r="G3" s="10">
        <f>'GIAO VIEN'!B7</f>
        <v>0</v>
      </c>
      <c r="H3" s="11">
        <f>'GIAO VIEN'!B8</f>
        <v>0</v>
      </c>
      <c r="I3" s="12">
        <f>'GIAO VIEN'!B9</f>
        <v>0</v>
      </c>
      <c r="J3" s="5">
        <f>'GIAO VIEN'!B10</f>
        <v>0</v>
      </c>
      <c r="K3" s="13">
        <f>'GIAO VIEN'!B11</f>
        <v>0</v>
      </c>
      <c r="L3" s="24"/>
    </row>
    <row r="4" spans="1:12" ht="21.75" customHeight="1" x14ac:dyDescent="0.25">
      <c r="A4" s="3">
        <v>1</v>
      </c>
      <c r="B4" s="3" t="s">
        <v>18</v>
      </c>
      <c r="C4" s="3" t="s">
        <v>16</v>
      </c>
      <c r="D4" s="3" t="s">
        <v>17</v>
      </c>
      <c r="E4" s="3"/>
      <c r="F4" s="3"/>
      <c r="G4" s="3"/>
      <c r="H4" s="3"/>
      <c r="I4" s="3"/>
      <c r="J4" s="3"/>
      <c r="K4" s="3"/>
      <c r="L4" s="25"/>
    </row>
    <row r="5" spans="1:12" ht="21.75" customHeight="1" x14ac:dyDescent="0.25">
      <c r="A5" s="14">
        <v>2</v>
      </c>
      <c r="B5" s="14" t="s">
        <v>16</v>
      </c>
      <c r="C5" s="14" t="s">
        <v>19</v>
      </c>
      <c r="D5" s="14" t="s">
        <v>18</v>
      </c>
      <c r="E5" s="14"/>
      <c r="F5" s="14"/>
      <c r="G5" s="14"/>
      <c r="H5" s="14"/>
      <c r="I5" s="14"/>
      <c r="J5" s="14"/>
      <c r="K5" s="14"/>
      <c r="L5" s="25"/>
    </row>
    <row r="6" spans="1:12" ht="21.75" customHeight="1" x14ac:dyDescent="0.25">
      <c r="A6" s="3">
        <v>3</v>
      </c>
      <c r="B6" s="3" t="s">
        <v>18</v>
      </c>
      <c r="C6" s="3" t="s">
        <v>16</v>
      </c>
      <c r="D6" s="3" t="s">
        <v>17</v>
      </c>
      <c r="E6" s="3"/>
      <c r="F6" s="3"/>
      <c r="G6" s="3"/>
      <c r="H6" s="3"/>
      <c r="I6" s="3"/>
      <c r="J6" s="3"/>
      <c r="K6" s="3"/>
      <c r="L6" s="25"/>
    </row>
    <row r="7" spans="1:12" ht="21.75" customHeight="1" x14ac:dyDescent="0.25">
      <c r="A7" s="14">
        <v>4</v>
      </c>
      <c r="B7" s="14" t="s">
        <v>16</v>
      </c>
      <c r="C7" s="14" t="s">
        <v>17</v>
      </c>
      <c r="D7" s="14" t="s">
        <v>17</v>
      </c>
      <c r="E7" s="14"/>
      <c r="F7" s="14"/>
      <c r="G7" s="14"/>
      <c r="H7" s="14"/>
      <c r="I7" s="14"/>
      <c r="J7" s="14"/>
      <c r="K7" s="14"/>
      <c r="L7" s="25"/>
    </row>
    <row r="8" spans="1:12" ht="21.75" customHeight="1" x14ac:dyDescent="0.25">
      <c r="A8" s="3">
        <v>5</v>
      </c>
      <c r="B8" s="3" t="s">
        <v>16</v>
      </c>
      <c r="C8" s="3" t="s">
        <v>18</v>
      </c>
      <c r="D8" s="3" t="s">
        <v>18</v>
      </c>
      <c r="E8" s="3"/>
      <c r="F8" s="3"/>
      <c r="G8" s="3"/>
      <c r="H8" s="3"/>
      <c r="I8" s="3"/>
      <c r="J8" s="3"/>
      <c r="K8" s="3"/>
      <c r="L8" s="25"/>
    </row>
    <row r="9" spans="1:12" ht="21.75" customHeight="1" x14ac:dyDescent="0.25">
      <c r="A9" s="14">
        <v>6</v>
      </c>
      <c r="B9" s="14" t="s">
        <v>18</v>
      </c>
      <c r="C9" s="14" t="s">
        <v>16</v>
      </c>
      <c r="D9" s="14" t="s">
        <v>18</v>
      </c>
      <c r="E9" s="14"/>
      <c r="F9" s="14"/>
      <c r="G9" s="14"/>
      <c r="H9" s="14"/>
      <c r="I9" s="14"/>
      <c r="J9" s="14"/>
      <c r="K9" s="14"/>
      <c r="L9" s="25"/>
    </row>
    <row r="10" spans="1:12" ht="21.75" customHeight="1" x14ac:dyDescent="0.25">
      <c r="A10" s="3">
        <v>7</v>
      </c>
      <c r="B10" s="3" t="s">
        <v>16</v>
      </c>
      <c r="C10" s="3" t="s">
        <v>19</v>
      </c>
      <c r="D10" s="3" t="s">
        <v>19</v>
      </c>
      <c r="E10" s="3"/>
      <c r="F10" s="3"/>
      <c r="G10" s="3"/>
      <c r="H10" s="3"/>
      <c r="I10" s="3"/>
      <c r="J10" s="3"/>
      <c r="K10" s="3"/>
      <c r="L10" s="25"/>
    </row>
    <row r="11" spans="1:12" ht="21.75" customHeight="1" x14ac:dyDescent="0.25">
      <c r="A11" s="14">
        <v>8</v>
      </c>
      <c r="B11" s="14" t="s">
        <v>19</v>
      </c>
      <c r="C11" s="14" t="s">
        <v>16</v>
      </c>
      <c r="D11" s="14" t="s">
        <v>19</v>
      </c>
      <c r="E11" s="14"/>
      <c r="F11" s="14"/>
      <c r="G11" s="14"/>
      <c r="H11" s="14"/>
      <c r="I11" s="14"/>
      <c r="J11" s="14"/>
      <c r="K11" s="14"/>
      <c r="L11" s="25"/>
    </row>
    <row r="12" spans="1:12" ht="21.75" customHeight="1" x14ac:dyDescent="0.25">
      <c r="A12" s="3">
        <v>9</v>
      </c>
      <c r="B12" s="3" t="s">
        <v>17</v>
      </c>
      <c r="C12" s="3" t="s">
        <v>17</v>
      </c>
      <c r="D12" s="3" t="s">
        <v>16</v>
      </c>
      <c r="E12" s="3"/>
      <c r="F12" s="3"/>
      <c r="G12" s="3"/>
      <c r="H12" s="3"/>
      <c r="I12" s="3"/>
      <c r="J12" s="3"/>
      <c r="K12" s="3"/>
      <c r="L12" s="25"/>
    </row>
    <row r="13" spans="1:12" ht="21.75" customHeight="1" x14ac:dyDescent="0.25">
      <c r="A13" s="14">
        <v>10</v>
      </c>
      <c r="B13" s="14" t="s">
        <v>16</v>
      </c>
      <c r="C13" s="14" t="s">
        <v>16</v>
      </c>
      <c r="D13" s="14" t="s">
        <v>17</v>
      </c>
      <c r="E13" s="14"/>
      <c r="F13" s="14"/>
      <c r="G13" s="14"/>
      <c r="H13" s="14"/>
      <c r="I13" s="14"/>
      <c r="J13" s="14"/>
      <c r="K13" s="14"/>
      <c r="L13" s="25"/>
    </row>
    <row r="14" spans="1:12" ht="21.75" customHeight="1" x14ac:dyDescent="0.25">
      <c r="A14" s="3">
        <v>11</v>
      </c>
      <c r="B14" s="3" t="s">
        <v>19</v>
      </c>
      <c r="C14" s="3" t="s">
        <v>19</v>
      </c>
      <c r="D14" s="3" t="s">
        <v>18</v>
      </c>
      <c r="E14" s="3"/>
      <c r="F14" s="3"/>
      <c r="G14" s="3"/>
      <c r="H14" s="3"/>
      <c r="I14" s="3"/>
      <c r="J14" s="3"/>
      <c r="K14" s="3"/>
      <c r="L14" s="25"/>
    </row>
    <row r="15" spans="1:12" ht="21.75" customHeight="1" x14ac:dyDescent="0.25">
      <c r="A15" s="14">
        <v>12</v>
      </c>
      <c r="B15" s="14" t="s">
        <v>19</v>
      </c>
      <c r="C15" s="14" t="s">
        <v>16</v>
      </c>
      <c r="D15" s="14" t="s">
        <v>16</v>
      </c>
      <c r="E15" s="14"/>
      <c r="F15" s="14"/>
      <c r="G15" s="14"/>
      <c r="H15" s="14"/>
      <c r="I15" s="14"/>
      <c r="J15" s="14"/>
      <c r="K15" s="14"/>
      <c r="L15" s="25"/>
    </row>
    <row r="16" spans="1:12" ht="21.75" customHeight="1" x14ac:dyDescent="0.25">
      <c r="A16" s="3">
        <v>13</v>
      </c>
      <c r="B16" s="3" t="s">
        <v>18</v>
      </c>
      <c r="C16" s="3" t="s">
        <v>18</v>
      </c>
      <c r="D16" s="3" t="s">
        <v>16</v>
      </c>
      <c r="E16" s="3"/>
      <c r="F16" s="3"/>
      <c r="G16" s="3"/>
      <c r="H16" s="3"/>
      <c r="I16" s="3"/>
      <c r="J16" s="3"/>
      <c r="K16" s="3"/>
      <c r="L16" s="25"/>
    </row>
    <row r="17" spans="1:12" ht="21.75" customHeight="1" x14ac:dyDescent="0.25">
      <c r="A17" s="14">
        <v>14</v>
      </c>
      <c r="B17" s="14" t="s">
        <v>18</v>
      </c>
      <c r="C17" s="14" t="s">
        <v>19</v>
      </c>
      <c r="D17" s="14" t="s">
        <v>17</v>
      </c>
      <c r="E17" s="14"/>
      <c r="F17" s="14"/>
      <c r="G17" s="14"/>
      <c r="H17" s="14"/>
      <c r="I17" s="14"/>
      <c r="J17" s="14"/>
      <c r="K17" s="14"/>
      <c r="L17" s="25"/>
    </row>
    <row r="18" spans="1:12" ht="21.75" customHeight="1" x14ac:dyDescent="0.25">
      <c r="A18" s="3">
        <v>15</v>
      </c>
      <c r="B18" s="3" t="s">
        <v>18</v>
      </c>
      <c r="C18" s="3" t="s">
        <v>16</v>
      </c>
      <c r="D18" s="3" t="s">
        <v>17</v>
      </c>
      <c r="E18" s="3"/>
      <c r="F18" s="3"/>
      <c r="G18" s="3"/>
      <c r="H18" s="3"/>
      <c r="I18" s="3"/>
      <c r="J18" s="3"/>
      <c r="K18" s="3"/>
      <c r="L18" s="25"/>
    </row>
    <row r="19" spans="1:12" ht="21.75" customHeight="1" x14ac:dyDescent="0.25">
      <c r="A19" s="14">
        <v>16</v>
      </c>
      <c r="B19" s="14" t="s">
        <v>16</v>
      </c>
      <c r="C19" s="14" t="s">
        <v>16</v>
      </c>
      <c r="D19" s="14" t="s">
        <v>17</v>
      </c>
      <c r="E19" s="14"/>
      <c r="F19" s="14"/>
      <c r="G19" s="14"/>
      <c r="H19" s="14"/>
      <c r="I19" s="14"/>
      <c r="J19" s="14"/>
      <c r="K19" s="14"/>
      <c r="L19" s="25"/>
    </row>
    <row r="20" spans="1:12" ht="21.75" customHeight="1" x14ac:dyDescent="0.25">
      <c r="A20" s="3">
        <v>17</v>
      </c>
      <c r="B20" s="3" t="s">
        <v>18</v>
      </c>
      <c r="C20" s="3" t="s">
        <v>19</v>
      </c>
      <c r="D20" s="3" t="s">
        <v>16</v>
      </c>
      <c r="E20" s="3"/>
      <c r="F20" s="3"/>
      <c r="G20" s="3"/>
      <c r="H20" s="3"/>
      <c r="I20" s="3"/>
      <c r="J20" s="3"/>
      <c r="K20" s="3"/>
      <c r="L20" s="25"/>
    </row>
    <row r="21" spans="1:12" ht="21.75" customHeight="1" x14ac:dyDescent="0.25">
      <c r="A21" s="14">
        <v>18</v>
      </c>
      <c r="B21" s="14" t="s">
        <v>18</v>
      </c>
      <c r="C21" s="14" t="s">
        <v>18</v>
      </c>
      <c r="D21" s="14" t="s">
        <v>17</v>
      </c>
      <c r="E21" s="14"/>
      <c r="F21" s="14"/>
      <c r="G21" s="14"/>
      <c r="H21" s="14"/>
      <c r="I21" s="14"/>
      <c r="J21" s="14"/>
      <c r="K21" s="14"/>
      <c r="L21" s="25"/>
    </row>
    <row r="22" spans="1:12" ht="21.75" customHeight="1" x14ac:dyDescent="0.25">
      <c r="A22" s="3">
        <v>19</v>
      </c>
      <c r="B22" s="3" t="s">
        <v>16</v>
      </c>
      <c r="C22" s="3" t="s">
        <v>18</v>
      </c>
      <c r="D22" s="3" t="s">
        <v>18</v>
      </c>
      <c r="E22" s="3"/>
      <c r="F22" s="3"/>
      <c r="G22" s="3"/>
      <c r="H22" s="3"/>
      <c r="I22" s="3"/>
      <c r="J22" s="3"/>
      <c r="K22" s="3"/>
      <c r="L22" s="25"/>
    </row>
    <row r="23" spans="1:12" ht="21.75" customHeight="1" x14ac:dyDescent="0.25">
      <c r="A23" s="14">
        <v>20</v>
      </c>
      <c r="B23" s="14" t="s">
        <v>19</v>
      </c>
      <c r="C23" s="14" t="s">
        <v>19</v>
      </c>
      <c r="D23" s="14" t="s">
        <v>19</v>
      </c>
      <c r="E23" s="14"/>
      <c r="F23" s="14"/>
      <c r="G23" s="14"/>
      <c r="H23" s="14"/>
      <c r="I23" s="14"/>
      <c r="J23" s="14"/>
      <c r="K23" s="14"/>
      <c r="L23" s="25"/>
    </row>
    <row r="24" spans="1:12" ht="21.75" customHeight="1" x14ac:dyDescent="0.25">
      <c r="A24" s="3">
        <v>21</v>
      </c>
      <c r="B24" s="3" t="s">
        <v>17</v>
      </c>
      <c r="C24" s="3" t="s">
        <v>16</v>
      </c>
      <c r="D24" s="3" t="s">
        <v>18</v>
      </c>
      <c r="E24" s="3"/>
      <c r="F24" s="3"/>
      <c r="G24" s="3"/>
      <c r="H24" s="3"/>
      <c r="I24" s="3"/>
      <c r="J24" s="3"/>
      <c r="K24" s="3"/>
      <c r="L24" s="25"/>
    </row>
    <row r="25" spans="1:12" ht="21.75" customHeight="1" x14ac:dyDescent="0.25">
      <c r="A25" s="14">
        <v>22</v>
      </c>
      <c r="B25" s="14" t="s">
        <v>19</v>
      </c>
      <c r="C25" s="14" t="s">
        <v>16</v>
      </c>
      <c r="D25" s="14" t="s">
        <v>16</v>
      </c>
      <c r="E25" s="14"/>
      <c r="F25" s="14"/>
      <c r="G25" s="14"/>
      <c r="H25" s="14"/>
      <c r="I25" s="14"/>
      <c r="J25" s="14"/>
      <c r="K25" s="14"/>
      <c r="L25" s="25"/>
    </row>
    <row r="26" spans="1:12" ht="21.75" customHeight="1" x14ac:dyDescent="0.25">
      <c r="A26" s="3">
        <v>23</v>
      </c>
      <c r="B26" s="3" t="s">
        <v>16</v>
      </c>
      <c r="C26" s="3" t="s">
        <v>18</v>
      </c>
      <c r="D26" s="3" t="s">
        <v>18</v>
      </c>
      <c r="E26" s="3"/>
      <c r="F26" s="3"/>
      <c r="G26" s="3"/>
      <c r="H26" s="3"/>
      <c r="I26" s="3"/>
      <c r="J26" s="3"/>
      <c r="K26" s="3"/>
      <c r="L26" s="25"/>
    </row>
    <row r="27" spans="1:12" ht="21.75" customHeight="1" x14ac:dyDescent="0.25">
      <c r="A27" s="14">
        <v>24</v>
      </c>
      <c r="B27" s="14" t="s">
        <v>19</v>
      </c>
      <c r="C27" s="14" t="s">
        <v>19</v>
      </c>
      <c r="D27" s="14" t="s">
        <v>19</v>
      </c>
      <c r="E27" s="14"/>
      <c r="F27" s="14"/>
      <c r="G27" s="14"/>
      <c r="H27" s="14"/>
      <c r="I27" s="14"/>
      <c r="J27" s="14"/>
      <c r="K27" s="14"/>
      <c r="L27" s="25"/>
    </row>
    <row r="28" spans="1:12" ht="21.75" customHeight="1" x14ac:dyDescent="0.25">
      <c r="A28" s="3">
        <v>25</v>
      </c>
      <c r="B28" s="3" t="s">
        <v>18</v>
      </c>
      <c r="C28" s="3" t="s">
        <v>18</v>
      </c>
      <c r="D28" s="3" t="s">
        <v>17</v>
      </c>
      <c r="E28" s="3"/>
      <c r="F28" s="3"/>
      <c r="G28" s="3"/>
      <c r="H28" s="3"/>
      <c r="I28" s="3"/>
      <c r="J28" s="3"/>
      <c r="K28" s="3"/>
      <c r="L28" s="25"/>
    </row>
    <row r="29" spans="1:12" ht="21.75" customHeight="1" x14ac:dyDescent="0.25">
      <c r="A29" s="14">
        <v>26</v>
      </c>
      <c r="B29" s="14" t="s">
        <v>17</v>
      </c>
      <c r="C29" s="14" t="s">
        <v>17</v>
      </c>
      <c r="D29" s="14" t="s">
        <v>18</v>
      </c>
      <c r="E29" s="14"/>
      <c r="F29" s="14"/>
      <c r="G29" s="14"/>
      <c r="H29" s="14"/>
      <c r="I29" s="14"/>
      <c r="J29" s="14"/>
      <c r="K29" s="14"/>
      <c r="L29" s="25"/>
    </row>
    <row r="30" spans="1:12" ht="21.75" customHeight="1" x14ac:dyDescent="0.25">
      <c r="A30" s="3">
        <v>27</v>
      </c>
      <c r="B30" s="3" t="s">
        <v>19</v>
      </c>
      <c r="C30" s="3" t="s">
        <v>19</v>
      </c>
      <c r="D30" s="3" t="s">
        <v>19</v>
      </c>
      <c r="E30" s="3"/>
      <c r="F30" s="3"/>
      <c r="G30" s="3"/>
      <c r="H30" s="3"/>
      <c r="I30" s="3"/>
      <c r="J30" s="3"/>
      <c r="K30" s="3"/>
      <c r="L30" s="25"/>
    </row>
    <row r="31" spans="1:12" ht="21.75" customHeight="1" x14ac:dyDescent="0.25">
      <c r="A31" s="14">
        <v>28</v>
      </c>
      <c r="B31" s="14" t="s">
        <v>18</v>
      </c>
      <c r="C31" s="14" t="s">
        <v>17</v>
      </c>
      <c r="D31" s="14" t="s">
        <v>18</v>
      </c>
      <c r="E31" s="14"/>
      <c r="F31" s="14"/>
      <c r="G31" s="14"/>
      <c r="H31" s="14"/>
      <c r="I31" s="14"/>
      <c r="J31" s="14"/>
      <c r="K31" s="14"/>
      <c r="L31" s="25"/>
    </row>
    <row r="32" spans="1:12" ht="21.75" customHeight="1" x14ac:dyDescent="0.25">
      <c r="A32" s="3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25"/>
    </row>
    <row r="33" spans="1:12" ht="21.75" customHeight="1" x14ac:dyDescent="0.25">
      <c r="A33" s="14">
        <v>30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5"/>
    </row>
  </sheetData>
  <mergeCells count="1">
    <mergeCell ref="A1:K1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GIAO VIEN</vt:lpstr>
      <vt:lpstr>ĐÁP ÁN CHẤM</vt:lpstr>
      <vt:lpstr>MA TRẬN ĐỀ GIÁO VIÊN</vt:lpstr>
      <vt:lpstr>ĐÁP ÁN ĐỀ GỐC</vt:lpstr>
      <vt:lpstr>GIÁO_VIÊN_RA_ĐỀ</vt:lpstr>
      <vt:lpstr>'ĐÁP ÁN ĐỀ GỐC'!t</vt:lpstr>
      <vt:lpstr>'MA TRẬN ĐỀ GIÁO VIÊN'!t</vt:lpstr>
      <vt:lpstr>t</vt:lpstr>
      <vt:lpstr>Thanh</vt:lpstr>
      <vt:lpstr>TO</vt:lpstr>
      <vt:lpstr>TRON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HOCSINH</dc:creator>
  <cp:lastModifiedBy>Admin</cp:lastModifiedBy>
  <cp:lastPrinted>2019-11-23T02:08:34Z</cp:lastPrinted>
  <dcterms:created xsi:type="dcterms:W3CDTF">2019-07-29T13:00:22Z</dcterms:created>
  <dcterms:modified xsi:type="dcterms:W3CDTF">2023-03-15T14:05:43Z</dcterms:modified>
</cp:coreProperties>
</file>