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 codeName="{AE6600E7-7A62-396C-DE95-9942FA9DD81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y Drive\2122\Chuyen mon 2122\Nhom truong 2122\De thi 2122\2122-HK2-De thi Toan THPT-Dinh Thien Ly\"/>
    </mc:Choice>
  </mc:AlternateContent>
  <xr:revisionPtr revIDLastSave="0" documentId="13_ncr:1_{1FC1E6A4-A734-47CC-BE72-B121D9CBDD6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oan 10" sheetId="24" r:id="rId1"/>
    <sheet name="Toan 11" sheetId="23" r:id="rId2"/>
    <sheet name="Toan 12" sheetId="29" r:id="rId3"/>
  </sheets>
  <functionGroups builtInGroupCount="19"/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DiemThiLop1">#REF!</definedName>
    <definedName name="DiemThiLop2">#REF!</definedName>
    <definedName name="DiemThiLop3">#REF!</definedName>
    <definedName name="DiemThiLop4">#REF!</definedName>
    <definedName name="DiemThiLop5">#REF!</definedName>
    <definedName name="DiemThiLop6">#REF!</definedName>
    <definedName name="DiemThiLop7">#REF!</definedName>
    <definedName name="DiemThiLop8">#REF!</definedName>
    <definedName name="DiemToiDaTracNghiem">#REF!</definedName>
    <definedName name="DoTinCayTracNghiem">#REF!</definedName>
    <definedName name="DoTinCayTuLuan">#REF!</definedName>
    <definedName name="DS_DiemToanBaiSheetTuLuan">#REF!</definedName>
    <definedName name="DS_Lop">#REF!</definedName>
    <definedName name="DS_SBD_TracNghiem">#REF!</definedName>
    <definedName name="DS_SBD_TuLuan">#REF!</definedName>
    <definedName name="DS_TongDiemBiet">#REF!</definedName>
    <definedName name="DS_TongDiemBietTracNghiem">#REF!</definedName>
    <definedName name="DS_TongDiemHieu">#REF!</definedName>
    <definedName name="DS_TongDiemHieuTracNghiem">#REF!</definedName>
    <definedName name="DS_TongDiemToanBai">#REF!</definedName>
    <definedName name="DS_TongDiemTracNghiem">#REF!</definedName>
    <definedName name="DS_TongDiemTuLuan">#REF!</definedName>
    <definedName name="DS_TongDiemVanDung">#REF!</definedName>
    <definedName name="DS_TongDiemVanDungCao">#REF!</definedName>
    <definedName name="DS_TongDiemVanDungCaoTracNghiem">#REF!</definedName>
    <definedName name="DS_TongDiemVanDungTracNghiem">#REF!</definedName>
    <definedName name="DS_TracNghiemToanBoDuLieu">#REF!</definedName>
    <definedName name="DuLieuToanBo">#REF!</definedName>
    <definedName name="List">#REF!</definedName>
    <definedName name="MADE1">[1]DS_Tron!$B$3</definedName>
    <definedName name="MADE2">[1]DS_Tron!$B$4</definedName>
    <definedName name="MADE3">[1]DS_Tron!$B$5</definedName>
    <definedName name="MADE4">[1]DS_Tron!$B$6</definedName>
    <definedName name="ModeToanBai">#REF!</definedName>
    <definedName name="TB_ToanBai">#REF!</definedName>
    <definedName name="ToanBoDuLieuDiemTracNghiem">#REF!</definedName>
    <definedName name="ToanBoDuLieuTuLuan">#REF!</definedName>
    <definedName name="TongDiem">#REF!</definedName>
    <definedName name="tongSoCauHoi">#REF!</definedName>
    <definedName name="TongSoCauHoiTracNghiem">#REF!</definedName>
    <definedName name="TongSoCauHoiTuLuan">#REF!</definedName>
    <definedName name="TongSoHS">#REF!</definedName>
    <definedName name="TongSoHS_TN">#REF!</definedName>
    <definedName name="TrungViToanBa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7" i="24" l="1"/>
  <c r="Y27" i="24"/>
  <c r="W27" i="24"/>
  <c r="V27" i="24"/>
  <c r="T27" i="24"/>
  <c r="S27" i="24"/>
  <c r="Q27" i="24"/>
  <c r="P27" i="24"/>
  <c r="N27" i="24"/>
  <c r="M27" i="24"/>
  <c r="K27" i="24"/>
  <c r="J27" i="24"/>
  <c r="H27" i="24"/>
  <c r="G27" i="24"/>
  <c r="E27" i="24"/>
  <c r="AC27" i="24" s="1"/>
  <c r="D27" i="24"/>
  <c r="AB27" i="24" s="1"/>
  <c r="AD27" i="24" s="1"/>
  <c r="K33" i="24" s="1"/>
  <c r="Z26" i="24"/>
  <c r="Y26" i="24"/>
  <c r="W26" i="24"/>
  <c r="V26" i="24"/>
  <c r="T26" i="24"/>
  <c r="S26" i="24"/>
  <c r="Q26" i="24"/>
  <c r="P26" i="24"/>
  <c r="N26" i="24"/>
  <c r="M26" i="24"/>
  <c r="K26" i="24"/>
  <c r="J26" i="24"/>
  <c r="H26" i="24"/>
  <c r="G26" i="24"/>
  <c r="E26" i="24"/>
  <c r="AC26" i="24" s="1"/>
  <c r="D26" i="24"/>
  <c r="AB26" i="24" s="1"/>
  <c r="AD26" i="24" s="1"/>
  <c r="K32" i="24" s="1"/>
  <c r="Z25" i="24"/>
  <c r="Y25" i="24"/>
  <c r="W25" i="24"/>
  <c r="V25" i="24"/>
  <c r="T25" i="24"/>
  <c r="S25" i="24"/>
  <c r="Q25" i="24"/>
  <c r="P25" i="24"/>
  <c r="N25" i="24"/>
  <c r="M25" i="24"/>
  <c r="K25" i="24"/>
  <c r="J25" i="24"/>
  <c r="H25" i="24"/>
  <c r="G25" i="24"/>
  <c r="E25" i="24"/>
  <c r="AC25" i="24" s="1"/>
  <c r="D25" i="24"/>
  <c r="AB25" i="24" s="1"/>
  <c r="AD25" i="24" s="1"/>
  <c r="K31" i="24" s="1"/>
  <c r="Z24" i="24"/>
  <c r="Y24" i="24"/>
  <c r="W24" i="24"/>
  <c r="AG27" i="24" s="1"/>
  <c r="V24" i="24"/>
  <c r="AF27" i="24" s="1"/>
  <c r="AH27" i="24" s="1"/>
  <c r="T33" i="24" s="1"/>
  <c r="T24" i="24"/>
  <c r="S24" i="24"/>
  <c r="Q24" i="24"/>
  <c r="P24" i="24"/>
  <c r="AF26" i="24" s="1"/>
  <c r="AH26" i="24" s="1"/>
  <c r="T32" i="24" s="1"/>
  <c r="N24" i="24"/>
  <c r="M24" i="24"/>
  <c r="K24" i="24"/>
  <c r="J24" i="24"/>
  <c r="AF25" i="24" s="1"/>
  <c r="AH25" i="24" s="1"/>
  <c r="T31" i="24" s="1"/>
  <c r="H24" i="24"/>
  <c r="G24" i="24"/>
  <c r="E24" i="24"/>
  <c r="D24" i="24"/>
  <c r="AF24" i="24" s="1"/>
  <c r="AH24" i="24" s="1"/>
  <c r="T30" i="24" s="1"/>
  <c r="AE20" i="24"/>
  <c r="AD15" i="24" s="1"/>
  <c r="Y20" i="24"/>
  <c r="V20" i="24"/>
  <c r="S20" i="24"/>
  <c r="P20" i="24"/>
  <c r="M20" i="24"/>
  <c r="J20" i="24"/>
  <c r="G20" i="24"/>
  <c r="D20" i="24"/>
  <c r="AC19" i="24"/>
  <c r="AB19" i="24"/>
  <c r="AC17" i="24"/>
  <c r="AB17" i="24"/>
  <c r="AC16" i="24"/>
  <c r="AB16" i="24"/>
  <c r="AC15" i="24"/>
  <c r="AB15" i="24"/>
  <c r="AC13" i="24"/>
  <c r="AB13" i="24"/>
  <c r="AC12" i="24"/>
  <c r="AB12" i="24"/>
  <c r="AC11" i="24"/>
  <c r="AB11" i="24"/>
  <c r="AC10" i="24"/>
  <c r="AB10" i="24"/>
  <c r="AC9" i="24"/>
  <c r="AB9" i="24"/>
  <c r="AC8" i="24"/>
  <c r="AB8" i="24"/>
  <c r="AB20" i="24" l="1"/>
  <c r="AC24" i="24"/>
  <c r="AG25" i="24"/>
  <c r="AD8" i="24"/>
  <c r="AD12" i="24"/>
  <c r="AD9" i="24"/>
  <c r="AD19" i="24"/>
  <c r="AG26" i="24"/>
  <c r="AD17" i="24"/>
  <c r="AC20" i="24"/>
  <c r="AD13" i="24"/>
  <c r="AG24" i="24"/>
  <c r="AD11" i="24"/>
  <c r="AD16" i="24"/>
  <c r="AD10" i="24"/>
  <c r="AB24" i="24"/>
  <c r="AD24" i="24" s="1"/>
  <c r="K30" i="24" s="1"/>
  <c r="Z29" i="29"/>
  <c r="Y29" i="29"/>
  <c r="W29" i="29"/>
  <c r="V29" i="29"/>
  <c r="T29" i="29"/>
  <c r="S29" i="29"/>
  <c r="Q29" i="29"/>
  <c r="P29" i="29"/>
  <c r="N29" i="29"/>
  <c r="M29" i="29"/>
  <c r="K29" i="29"/>
  <c r="J29" i="29"/>
  <c r="H29" i="29"/>
  <c r="G29" i="29"/>
  <c r="E29" i="29"/>
  <c r="D29" i="29"/>
  <c r="AB29" i="29" s="1"/>
  <c r="AD29" i="29" s="1"/>
  <c r="K35" i="29" s="1"/>
  <c r="Z28" i="29"/>
  <c r="Y28" i="29"/>
  <c r="W28" i="29"/>
  <c r="V28" i="29"/>
  <c r="T28" i="29"/>
  <c r="S28" i="29"/>
  <c r="Q28" i="29"/>
  <c r="P28" i="29"/>
  <c r="N28" i="29"/>
  <c r="M28" i="29"/>
  <c r="K28" i="29"/>
  <c r="J28" i="29"/>
  <c r="H28" i="29"/>
  <c r="G28" i="29"/>
  <c r="E28" i="29"/>
  <c r="D28" i="29"/>
  <c r="AB28" i="29" s="1"/>
  <c r="AD28" i="29" s="1"/>
  <c r="K34" i="29" s="1"/>
  <c r="Z27" i="29"/>
  <c r="Y27" i="29"/>
  <c r="W27" i="29"/>
  <c r="V27" i="29"/>
  <c r="T27" i="29"/>
  <c r="S27" i="29"/>
  <c r="Q27" i="29"/>
  <c r="P27" i="29"/>
  <c r="N27" i="29"/>
  <c r="M27" i="29"/>
  <c r="K27" i="29"/>
  <c r="J27" i="29"/>
  <c r="H27" i="29"/>
  <c r="G27" i="29"/>
  <c r="E27" i="29"/>
  <c r="D27" i="29"/>
  <c r="AB27" i="29" s="1"/>
  <c r="AD27" i="29" s="1"/>
  <c r="K33" i="29" s="1"/>
  <c r="Z26" i="29"/>
  <c r="Y26" i="29"/>
  <c r="W26" i="29"/>
  <c r="AG29" i="29" s="1"/>
  <c r="V26" i="29"/>
  <c r="T26" i="29"/>
  <c r="S26" i="29"/>
  <c r="Q26" i="29"/>
  <c r="AG28" i="29" s="1"/>
  <c r="P26" i="29"/>
  <c r="N26" i="29"/>
  <c r="M26" i="29"/>
  <c r="K26" i="29"/>
  <c r="AG27" i="29" s="1"/>
  <c r="J26" i="29"/>
  <c r="H26" i="29"/>
  <c r="G26" i="29"/>
  <c r="E26" i="29"/>
  <c r="D26" i="29"/>
  <c r="AE22" i="29"/>
  <c r="AD17" i="29" s="1"/>
  <c r="Y22" i="29"/>
  <c r="V22" i="29"/>
  <c r="S22" i="29"/>
  <c r="P22" i="29"/>
  <c r="M22" i="29"/>
  <c r="J22" i="29"/>
  <c r="G22" i="29"/>
  <c r="D22" i="29"/>
  <c r="AC20" i="29"/>
  <c r="AB20" i="29"/>
  <c r="AD19" i="29"/>
  <c r="AC19" i="29"/>
  <c r="AB19" i="29"/>
  <c r="AC18" i="29"/>
  <c r="AB18" i="29"/>
  <c r="AC17" i="29"/>
  <c r="AB17" i="29"/>
  <c r="AC16" i="29"/>
  <c r="AB16" i="29"/>
  <c r="AD15" i="29"/>
  <c r="AC15" i="29"/>
  <c r="AB15" i="29"/>
  <c r="AC14" i="29"/>
  <c r="AD13" i="29"/>
  <c r="AC13" i="29"/>
  <c r="AB13" i="29"/>
  <c r="AC12" i="29"/>
  <c r="AB12" i="29"/>
  <c r="AC11" i="29"/>
  <c r="AB11" i="29"/>
  <c r="AD10" i="29"/>
  <c r="AC10" i="29"/>
  <c r="AB10" i="29"/>
  <c r="AC9" i="29"/>
  <c r="AB9" i="29"/>
  <c r="AD8" i="29"/>
  <c r="AC8" i="29"/>
  <c r="AB8" i="29"/>
  <c r="AC22" i="29" l="1"/>
  <c r="AD9" i="29"/>
  <c r="AD12" i="29"/>
  <c r="AD20" i="29"/>
  <c r="AC27" i="29"/>
  <c r="AC28" i="29"/>
  <c r="AC26" i="29"/>
  <c r="AC29" i="29"/>
  <c r="AD20" i="24"/>
  <c r="AD16" i="29"/>
  <c r="AF27" i="29"/>
  <c r="AH27" i="29" s="1"/>
  <c r="T33" i="29" s="1"/>
  <c r="AF28" i="29"/>
  <c r="AH28" i="29" s="1"/>
  <c r="T34" i="29" s="1"/>
  <c r="AF29" i="29"/>
  <c r="AH29" i="29" s="1"/>
  <c r="T35" i="29" s="1"/>
  <c r="AG26" i="29"/>
  <c r="AB22" i="29"/>
  <c r="AF26" i="29"/>
  <c r="AH26" i="29" s="1"/>
  <c r="T32" i="29" s="1"/>
  <c r="AD11" i="29"/>
  <c r="AD14" i="29"/>
  <c r="AD18" i="29"/>
  <c r="AB26" i="29"/>
  <c r="AD26" i="29" s="1"/>
  <c r="K32" i="29" s="1"/>
  <c r="AD22" i="29" l="1"/>
  <c r="AB14" i="23" l="1"/>
  <c r="AC9" i="23" l="1"/>
  <c r="AB9" i="23"/>
  <c r="Z24" i="23" l="1"/>
  <c r="Y24" i="23"/>
  <c r="W24" i="23"/>
  <c r="V24" i="23"/>
  <c r="T24" i="23"/>
  <c r="S24" i="23"/>
  <c r="Q24" i="23"/>
  <c r="P24" i="23"/>
  <c r="N24" i="23"/>
  <c r="M24" i="23"/>
  <c r="K24" i="23"/>
  <c r="J24" i="23"/>
  <c r="H24" i="23"/>
  <c r="G24" i="23"/>
  <c r="E24" i="23"/>
  <c r="D24" i="23"/>
  <c r="AE18" i="23"/>
  <c r="Y18" i="23"/>
  <c r="V18" i="23"/>
  <c r="S18" i="23"/>
  <c r="P18" i="23"/>
  <c r="M18" i="23"/>
  <c r="J18" i="23"/>
  <c r="G18" i="23"/>
  <c r="D18" i="23"/>
  <c r="Y25" i="23"/>
  <c r="Y23" i="23"/>
  <c r="Y22" i="23"/>
  <c r="V25" i="23"/>
  <c r="V23" i="23"/>
  <c r="V22" i="23"/>
  <c r="S25" i="23"/>
  <c r="S23" i="23"/>
  <c r="S22" i="23"/>
  <c r="P25" i="23"/>
  <c r="P23" i="23"/>
  <c r="P22" i="23"/>
  <c r="M25" i="23"/>
  <c r="M23" i="23"/>
  <c r="M22" i="23"/>
  <c r="J25" i="23"/>
  <c r="J23" i="23"/>
  <c r="J22" i="23"/>
  <c r="G25" i="23"/>
  <c r="G23" i="23"/>
  <c r="G22" i="23"/>
  <c r="D25" i="23"/>
  <c r="D23" i="23"/>
  <c r="D22" i="23"/>
  <c r="Z25" i="23"/>
  <c r="Z23" i="23"/>
  <c r="Z22" i="23"/>
  <c r="W25" i="23"/>
  <c r="W23" i="23"/>
  <c r="W22" i="23"/>
  <c r="T25" i="23"/>
  <c r="T23" i="23"/>
  <c r="T22" i="23"/>
  <c r="Q25" i="23"/>
  <c r="Q23" i="23"/>
  <c r="Q22" i="23"/>
  <c r="N25" i="23"/>
  <c r="N23" i="23"/>
  <c r="N22" i="23"/>
  <c r="K25" i="23"/>
  <c r="K23" i="23"/>
  <c r="K22" i="23"/>
  <c r="H25" i="23"/>
  <c r="H23" i="23"/>
  <c r="H22" i="23"/>
  <c r="E25" i="23"/>
  <c r="E23" i="23"/>
  <c r="E22" i="23"/>
  <c r="AC10" i="23"/>
  <c r="AC11" i="23"/>
  <c r="AC12" i="23"/>
  <c r="AC13" i="23"/>
  <c r="AC15" i="23"/>
  <c r="AC8" i="23"/>
  <c r="AB10" i="23"/>
  <c r="AB11" i="23"/>
  <c r="AB12" i="23"/>
  <c r="AB13" i="23"/>
  <c r="AB15" i="23"/>
  <c r="AB8" i="23"/>
  <c r="AD11" i="23" l="1"/>
  <c r="AD9" i="23"/>
  <c r="AG24" i="23"/>
  <c r="AF24" i="23"/>
  <c r="AH24" i="23" s="1"/>
  <c r="T30" i="23" s="1"/>
  <c r="AG25" i="23"/>
  <c r="AF22" i="23"/>
  <c r="AH22" i="23" s="1"/>
  <c r="T28" i="23" s="1"/>
  <c r="AF25" i="23"/>
  <c r="AH25" i="23" s="1"/>
  <c r="T31" i="23" s="1"/>
  <c r="AC25" i="23"/>
  <c r="AG22" i="23"/>
  <c r="AB18" i="23"/>
  <c r="AC22" i="23"/>
  <c r="AC23" i="23"/>
  <c r="AB22" i="23"/>
  <c r="AD22" i="23" s="1"/>
  <c r="K28" i="23" s="1"/>
  <c r="AD10" i="23"/>
  <c r="AD8" i="23"/>
  <c r="AD15" i="23"/>
  <c r="AD13" i="23"/>
  <c r="AD12" i="23"/>
  <c r="AG23" i="23"/>
  <c r="AF23" i="23"/>
  <c r="AH23" i="23" s="1"/>
  <c r="T29" i="23" s="1"/>
  <c r="AC24" i="23"/>
  <c r="AB24" i="23"/>
  <c r="AD24" i="23" s="1"/>
  <c r="K30" i="23" s="1"/>
  <c r="AC18" i="23"/>
  <c r="AB23" i="23"/>
  <c r="AD23" i="23" s="1"/>
  <c r="K29" i="23" s="1"/>
  <c r="AB25" i="23"/>
  <c r="AD25" i="23" s="1"/>
  <c r="K31" i="23" s="1"/>
  <c r="AD18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Nguyen Thi Thao Suong</author>
  </authors>
  <commentList>
    <comment ref="E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H7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K7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N7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Q7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T7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W7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  <comment ref="Z7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Nguyen Thi Thao Suong:</t>
        </r>
        <r>
          <rPr>
            <sz val="9"/>
            <color indexed="81"/>
            <rFont val="Tahoma"/>
            <family val="2"/>
          </rPr>
          <t xml:space="preserve">
Dễ (P=0,7 đến 1,0).Trung bình (P:0,5 đến &lt;0,7). Tương đối khó
(P:0,5 đến 0,3). Khó
(P:0 đến &lt;0,3)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2" description="Connection to the 'Table2' query in the workbook." type="5" refreshedVersion="6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<sst xmlns="http://schemas.openxmlformats.org/spreadsheetml/2006/main" count="392" uniqueCount="114">
  <si>
    <t>Phân loại theo thang nhận thức</t>
  </si>
  <si>
    <t>Vận dụng</t>
  </si>
  <si>
    <t>Tổng điểm</t>
  </si>
  <si>
    <t>STT</t>
  </si>
  <si>
    <t>Vận dụng cao</t>
  </si>
  <si>
    <r>
      <rPr>
        <b/>
        <sz val="11"/>
        <rFont val="Calibri"/>
        <family val="2"/>
        <scheme val="minor"/>
      </rPr>
      <t xml:space="preserve">1- Độ khó (hoặc độ dễ): </t>
    </r>
    <r>
      <rPr>
        <sz val="11"/>
        <rFont val="Calibri"/>
        <family val="2"/>
        <scheme val="minor"/>
      </rPr>
      <t xml:space="preserve">
     Công thức để tính độ khó (độ dễ) :
                                                        Số học sinh làm đúng (đạt từ 90% với câu hỏi tự luận)
                                      P  =  ----------------------------- ---------------------------------------------  x 100%
                      </t>
    </r>
    <r>
      <rPr>
        <sz val="11"/>
        <rFont val="Times New Roman"/>
        <family val="1"/>
      </rPr>
      <t xml:space="preserve">                                              Tổng số học sinh được kiểm  tra
 Thang phân loại Độ khó (độ dễ) qui ước như sau :
 - Câu dễ:                          70 đến 100 %    học sinh trả lời đúng .
 - Câu tương đối khó (trung bình): 30 đến   70 %   học sinh trả lời đúng .
 - Câu khó:                           0 đến   30 %    học sinh trả lời đúng .
</t>
    </r>
    <r>
      <rPr>
        <b/>
        <sz val="11"/>
        <rFont val="Times New Roman"/>
        <family val="1"/>
      </rPr>
      <t xml:space="preserve"> 2- Độ phân biệt: 
</t>
    </r>
    <r>
      <rPr>
        <sz val="11"/>
        <rFont val="Times New Roman"/>
        <family val="1"/>
      </rPr>
      <t xml:space="preserve"> Phân chia học sinh thàn h 3 nhóm với tỉ lệ tương ứng như sau:
 - Nhóm HS Giỏi&amp;Khá:  27%
 - Nhóm HS TB:                 46%
 - Nhóm HS Yếu&amp;Kém: 27%
Công thức để tính độ phân biệt (dùng cho các câu hỏi trắc nghiệm):
                   D    =   (Tỉ lệ học sinh Giỏi&amp;Khá làm đúng - Tỉ lệ học sinh Yếu&amp;kém làm đúng)
 Thang phân loại Độ phân biệt qui ước như sau :                         
 - D </t>
    </r>
    <r>
      <rPr>
        <sz val="11"/>
        <rFont val="Calibri"/>
        <family val="2"/>
      </rPr>
      <t>≤</t>
    </r>
    <r>
      <rPr>
        <sz val="7.7"/>
        <rFont val="Times New Roman"/>
        <family val="1"/>
      </rPr>
      <t xml:space="preserve"> </t>
    </r>
    <r>
      <rPr>
        <sz val="11"/>
        <rFont val="Times New Roman"/>
        <family val="1"/>
      </rPr>
      <t xml:space="preserve"> 0,19: độ phân biệt quá thấp, không sử để phân biệt, phân loại học sinh được.
 - 0,20 &lt; D &lt; 0,39: độ phân biệt trung bình, chất lượng câu hỏi tạm được
 - D </t>
    </r>
    <r>
      <rPr>
        <sz val="11"/>
        <rFont val="Calibri"/>
        <family val="2"/>
      </rPr>
      <t xml:space="preserve">≥ 0,40: độ phân biệt cao, chất lượng câu hỏi cao
</t>
    </r>
    <r>
      <rPr>
        <sz val="11"/>
        <rFont val="Times New Roman"/>
        <family val="1"/>
      </rPr>
      <t xml:space="preserve">
</t>
    </r>
  </si>
  <si>
    <t>Nội dung kiến thức</t>
  </si>
  <si>
    <t>CHTL</t>
  </si>
  <si>
    <t>CHTN</t>
  </si>
  <si>
    <t>ĐỘ KHÓ</t>
  </si>
  <si>
    <t>Nhận biết</t>
  </si>
  <si>
    <t>Thông hiểu</t>
  </si>
  <si>
    <t xml:space="preserve">Tỉ lệ (%) tương ứng với thời lượng dạy đơn vị kiến thức </t>
  </si>
  <si>
    <t>Tỉ lệ mức độ nhận biết (Quy định)</t>
  </si>
  <si>
    <t>Tỉ lệ độ khó (Quy định)</t>
  </si>
  <si>
    <t>40% D</t>
  </si>
  <si>
    <t>30%TB</t>
  </si>
  <si>
    <t>20%TĐK</t>
  </si>
  <si>
    <t>10%K</t>
  </si>
  <si>
    <t xml:space="preserve">THỐNG KÊ TỈ LỆ CÁC MỨC ĐỘ KHÓ CỦA ĐỀ
</t>
  </si>
  <si>
    <t>D</t>
  </si>
  <si>
    <t>TB</t>
  </si>
  <si>
    <t>TĐK</t>
  </si>
  <si>
    <t>K</t>
  </si>
  <si>
    <t>SL</t>
  </si>
  <si>
    <t>Dễ (D)</t>
  </si>
  <si>
    <t>Trung bình (TB)</t>
  </si>
  <si>
    <t>Tương đối khó (TDK)</t>
  </si>
  <si>
    <t>Khó (K)</t>
  </si>
  <si>
    <t>Thời lượng giảng dạy đơn vị kiến thức (Tiết)</t>
  </si>
  <si>
    <t>Số lượng</t>
  </si>
  <si>
    <t>Điểm</t>
  </si>
  <si>
    <t>Tỷ lệ</t>
  </si>
  <si>
    <t>Tỏng điểm</t>
  </si>
  <si>
    <t>Tỷ lệ độ khó</t>
  </si>
  <si>
    <t>Tỷ lệ Mức độ hiểu</t>
  </si>
  <si>
    <t>CÂU</t>
  </si>
  <si>
    <t>2a</t>
  </si>
  <si>
    <t>2b</t>
  </si>
  <si>
    <t>2c</t>
  </si>
  <si>
    <r>
      <t xml:space="preserve">Đơn vị kiến thức
</t>
    </r>
    <r>
      <rPr>
        <b/>
        <sz val="12"/>
        <color rgb="FFFF0000"/>
        <rFont val="Times New Roman"/>
        <family val="1"/>
      </rPr>
      <t>(bài học hoặc một phần kiến thức của bài học)</t>
    </r>
  </si>
  <si>
    <t>Ma trận đề kiểm tra môn Toán khối 11</t>
  </si>
  <si>
    <t>6a</t>
  </si>
  <si>
    <t>6b</t>
  </si>
  <si>
    <t>6c</t>
  </si>
  <si>
    <t>1a</t>
  </si>
  <si>
    <t>1b</t>
  </si>
  <si>
    <t>5a</t>
  </si>
  <si>
    <t>5b</t>
  </si>
  <si>
    <t>3a</t>
  </si>
  <si>
    <t>3b</t>
  </si>
  <si>
    <t>4a</t>
  </si>
  <si>
    <t>4b</t>
  </si>
  <si>
    <t>Kì kiểm tra HK2 - Năm học: 2020 - 2021</t>
  </si>
  <si>
    <t>Cấp số cộng
Cấp số nhân</t>
  </si>
  <si>
    <t>Tìm số hạng thứ k khi biết số hạng đầu và công sai</t>
  </si>
  <si>
    <t>Tính tổng của CSN với 2 số hạng cho trước</t>
  </si>
  <si>
    <t>Giới hạn dãy số</t>
  </si>
  <si>
    <t>Giới hạn hàm số</t>
  </si>
  <si>
    <t>Giới hạn</t>
  </si>
  <si>
    <t>Hàm số liên tục</t>
  </si>
  <si>
    <t>Tìm điều kiện để hàm số liên tục trên R</t>
  </si>
  <si>
    <t>CM pt có nghiệm trên khoảng cho trước dựa vào tính liên tục</t>
  </si>
  <si>
    <t>Tính đạo hàm</t>
  </si>
  <si>
    <t>Tính đạo hàm hàm đa thức</t>
  </si>
  <si>
    <t>Tìm góc giữa 2 mặt</t>
  </si>
  <si>
    <t>Quan hệ vuông góc giữa đường và mặt</t>
  </si>
  <si>
    <t>CM đường vuông góc với mặt, mặt vuông góc mặt</t>
  </si>
  <si>
    <t>3c</t>
  </si>
  <si>
    <t>Tính đạo hàm hàm phân thức</t>
  </si>
  <si>
    <t>Ma trận đề kiểm tra môn TOÁN  khối 12</t>
  </si>
  <si>
    <t>Tích phân</t>
  </si>
  <si>
    <t>I.1 Tính chất</t>
  </si>
  <si>
    <t>I.2. Tích phân bằng phương pháp đổi biến</t>
  </si>
  <si>
    <t>I.3. Tích phân từng phần</t>
  </si>
  <si>
    <t>I.4. Ứng dụng</t>
  </si>
  <si>
    <t>Hình học toạ độ</t>
  </si>
  <si>
    <t>II.1. Toạ độ</t>
  </si>
  <si>
    <t>7,8</t>
  </si>
  <si>
    <t>II.2. Khoảng cách</t>
  </si>
  <si>
    <t>II.3. Mặt phẳng</t>
  </si>
  <si>
    <t>6,9,10</t>
  </si>
  <si>
    <t>16,18</t>
  </si>
  <si>
    <t>II.4. Mặt cầu</t>
  </si>
  <si>
    <t>II.5. Đường thẳng</t>
  </si>
  <si>
    <t>15,27,28</t>
  </si>
  <si>
    <t>II.6. Kết hợp đường thẳng và mặt phẳng</t>
  </si>
  <si>
    <t>22,23,24</t>
  </si>
  <si>
    <t>Số phức</t>
  </si>
  <si>
    <t>III1. Tính chất của số phức</t>
  </si>
  <si>
    <t>1,2,17</t>
  </si>
  <si>
    <t>III.2. Các phép toán trên số phức</t>
  </si>
  <si>
    <t>13,14,19</t>
  </si>
  <si>
    <t>III.3. Cực trị của số phức</t>
  </si>
  <si>
    <t>Ma trận đề kiểm tra môn Toán khối 10</t>
  </si>
  <si>
    <t>Kì kiểm tra HKII - Năm học: 2020 - 2021</t>
  </si>
  <si>
    <t>Bất phương trình</t>
  </si>
  <si>
    <t>Giải bất phương trình tích thương các biểu thức</t>
  </si>
  <si>
    <t xml:space="preserve"> Giải bất phương trình chứa trị và căn</t>
  </si>
  <si>
    <t xml:space="preserve">Lượng giác </t>
  </si>
  <si>
    <t>Tính giá trị lượng giác</t>
  </si>
  <si>
    <t>Rút gọn biểu thức</t>
  </si>
  <si>
    <t>Chứng minh đẳng thức lượng giác</t>
  </si>
  <si>
    <t>Phương trình đường thẳng. Góc và khoảng cách</t>
  </si>
  <si>
    <t>Tính góc giữa hai đường thẳng</t>
  </si>
  <si>
    <t>Viết phương trình tham số của đường thẳng</t>
  </si>
  <si>
    <t>Viết phương trình tổng của đường thẳng</t>
  </si>
  <si>
    <t>Phương trình đường tròn và tiếp tuyến</t>
  </si>
  <si>
    <t>Viết phương trình đường tròn</t>
  </si>
  <si>
    <t>3d</t>
  </si>
  <si>
    <t>Viết phương trình tiếp tuyến</t>
  </si>
  <si>
    <t>Viết phương trình cát tuyến</t>
  </si>
  <si>
    <t>Hệ thức lượng trong tam giác</t>
  </si>
  <si>
    <t>Tính độ dài cạnh (bài toán thực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</si>
</sst>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sz val="7.7"/>
      <name val="Times New Roman"/>
      <family val="1"/>
    </font>
    <font>
      <b/>
      <sz val="14"/>
      <color rgb="FFFF0000"/>
      <name val="Calibri"/>
      <family val="2"/>
      <charset val="163"/>
      <scheme val="minor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  <charset val="163"/>
    </font>
    <font>
      <i/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/>
    <xf numFmtId="9" fontId="15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/>
    <xf numFmtId="0" fontId="4" fillId="6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0" fillId="6" borderId="0" xfId="0" applyFill="1" applyBorder="1"/>
    <xf numFmtId="0" fontId="0" fillId="6" borderId="0" xfId="0" applyFill="1"/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7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7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/>
    <xf numFmtId="0" fontId="14" fillId="0" borderId="1" xfId="0" applyFont="1" applyBorder="1" applyAlignment="1">
      <alignment horizontal="center" vertical="center"/>
    </xf>
    <xf numFmtId="0" fontId="2" fillId="6" borderId="4" xfId="0" applyFont="1" applyFill="1" applyBorder="1"/>
    <xf numFmtId="0" fontId="2" fillId="6" borderId="1" xfId="0" applyFont="1" applyFill="1" applyBorder="1"/>
    <xf numFmtId="0" fontId="5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Border="1" applyAlignment="1">
      <alignment horizontal="center"/>
    </xf>
    <xf numFmtId="9" fontId="2" fillId="8" borderId="6" xfId="3" applyFont="1" applyFill="1" applyBorder="1" applyAlignment="1">
      <alignment horizontal="center" vertical="center" wrapText="1"/>
    </xf>
    <xf numFmtId="9" fontId="2" fillId="6" borderId="4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6" fillId="0" borderId="1" xfId="3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6" borderId="3" xfId="0" applyFont="1" applyFill="1" applyBorder="1"/>
    <xf numFmtId="0" fontId="16" fillId="0" borderId="1" xfId="0" applyFont="1" applyBorder="1"/>
    <xf numFmtId="0" fontId="16" fillId="0" borderId="1" xfId="0" applyFont="1" applyFill="1" applyBorder="1" applyAlignment="1">
      <alignment horizontal="center" vertical="center"/>
    </xf>
    <xf numFmtId="10" fontId="0" fillId="0" borderId="1" xfId="3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16" fillId="0" borderId="0" xfId="3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0" fontId="0" fillId="0" borderId="0" xfId="3" applyNumberFormat="1" applyFont="1" applyBorder="1"/>
    <xf numFmtId="10" fontId="0" fillId="0" borderId="0" xfId="0" applyNumberFormat="1" applyBorder="1" applyAlignment="1">
      <alignment horizontal="center" vertical="center"/>
    </xf>
    <xf numFmtId="0" fontId="4" fillId="6" borderId="0" xfId="0" applyFont="1" applyFill="1" applyBorder="1" applyAlignment="1">
      <alignment horizontal="right" vertical="center"/>
    </xf>
    <xf numFmtId="9" fontId="4" fillId="10" borderId="2" xfId="0" applyNumberFormat="1" applyFont="1" applyFill="1" applyBorder="1" applyAlignment="1">
      <alignment horizontal="center"/>
    </xf>
    <xf numFmtId="9" fontId="4" fillId="10" borderId="5" xfId="0" applyNumberFormat="1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vertical="center"/>
    </xf>
    <xf numFmtId="0" fontId="2" fillId="7" borderId="5" xfId="0" applyFont="1" applyFill="1" applyBorder="1"/>
    <xf numFmtId="0" fontId="5" fillId="0" borderId="0" xfId="0" applyFont="1" applyAlignment="1">
      <alignment horizontal="center"/>
    </xf>
    <xf numFmtId="0" fontId="4" fillId="6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0" fontId="16" fillId="0" borderId="0" xfId="0" applyNumberFormat="1" applyFont="1" applyBorder="1" applyAlignment="1">
      <alignment horizontal="center" vertical="center"/>
    </xf>
    <xf numFmtId="0" fontId="16" fillId="0" borderId="0" xfId="0" applyFont="1"/>
    <xf numFmtId="0" fontId="4" fillId="6" borderId="1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8" fillId="6" borderId="3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left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/>
    <xf numFmtId="0" fontId="2" fillId="7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9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9" fontId="4" fillId="10" borderId="2" xfId="0" applyNumberFormat="1" applyFont="1" applyFill="1" applyBorder="1" applyAlignment="1">
      <alignment horizontal="center"/>
    </xf>
    <xf numFmtId="9" fontId="4" fillId="10" borderId="5" xfId="0" applyNumberFormat="1" applyFon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/>
    </xf>
    <xf numFmtId="9" fontId="4" fillId="10" borderId="2" xfId="0" applyNumberFormat="1" applyFont="1" applyFill="1" applyBorder="1" applyAlignment="1">
      <alignment horizontal="center"/>
    </xf>
    <xf numFmtId="9" fontId="4" fillId="10" borderId="5" xfId="0" applyNumberFormat="1" applyFon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/>
    <xf numFmtId="0" fontId="2" fillId="0" borderId="12" xfId="0" applyFont="1" applyBorder="1" applyAlignment="1"/>
    <xf numFmtId="0" fontId="0" fillId="0" borderId="4" xfId="0" applyBorder="1" applyAlignment="1"/>
    <xf numFmtId="0" fontId="18" fillId="7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9" fontId="4" fillId="9" borderId="6" xfId="0" applyNumberFormat="1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9" fontId="4" fillId="10" borderId="6" xfId="0" applyNumberFormat="1" applyFont="1" applyFill="1" applyBorder="1" applyAlignment="1">
      <alignment horizontal="center"/>
    </xf>
    <xf numFmtId="9" fontId="4" fillId="10" borderId="2" xfId="0" applyNumberFormat="1" applyFont="1" applyFill="1" applyBorder="1" applyAlignment="1">
      <alignment horizontal="center"/>
    </xf>
    <xf numFmtId="9" fontId="4" fillId="10" borderId="5" xfId="0" applyNumberFormat="1" applyFon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4" fillId="9" borderId="5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3" fillId="8" borderId="9" xfId="0" applyFont="1" applyFill="1" applyBorder="1" applyAlignment="1">
      <alignment horizontal="center" vertical="top" wrapText="1"/>
    </xf>
    <xf numFmtId="0" fontId="13" fillId="8" borderId="0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CC"/>
      <color rgb="FFFFFF99"/>
      <color rgb="FFFFCC00"/>
      <color rgb="FFFF9900"/>
      <color rgb="FF481D00"/>
      <color rgb="FFCC0066"/>
      <color rgb="FFD620C9"/>
      <color rgb="FFF2B8E8"/>
      <color rgb="FF6C006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microsoft.com/office/2006/relationships/vbaProject" Target="vbaProject.bin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'[10]Ma trận'!$K$29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'[10]Ma trận'!$J$30:$J$33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'[10]Ma trận'!$K$30:$K$33</c:f>
              <c:numCache>
                <c:formatCode>General</c:formatCode>
                <c:ptCount val="4"/>
                <c:pt idx="0">
                  <c:v>0.35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'[13]Ma trận'!$T$31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'[13]Ma trận'!$S$32:$S$35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'[13]Ma trận'!$T$32:$T$35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0.15999999999999998</c:v>
                </c:pt>
                <c:pt idx="3">
                  <c:v>0.13999999999999999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'[10]Ma trận'!$T$29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'[10]Ma trận'!$S$30:$S$33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'[10]Ma trận'!$T$30:$T$33</c:f>
              <c:numCache>
                <c:formatCode>General</c:formatCode>
                <c:ptCount val="4"/>
                <c:pt idx="0">
                  <c:v>0.35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'[11]Ma trận'!$K$29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'[11]Ma trận'!$J$30:$J$33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'[11]Ma trận'!$K$30:$K$33</c:f>
              <c:numCache>
                <c:formatCode>General</c:formatCode>
                <c:ptCount val="4"/>
                <c:pt idx="0">
                  <c:v>0.4</c:v>
                </c:pt>
                <c:pt idx="1">
                  <c:v>0.22500000000000001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'[11]Ma trận'!$T$29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'[11]Ma trận'!$S$30:$S$33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'[11]Ma trận'!$T$30:$T$33</c:f>
              <c:numCache>
                <c:formatCode>General</c:formatCode>
                <c:ptCount val="4"/>
                <c:pt idx="0">
                  <c:v>0.4</c:v>
                </c:pt>
                <c:pt idx="1">
                  <c:v>0.22500000000000001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'Toan 11'!$K$27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'Toan 11'!$J$28:$J$31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'Toan 11'!$K$28:$K$31</c:f>
              <c:numCache>
                <c:formatCode>0.00%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'Toan 11'!$T$27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'Toan 11'!$S$28:$S$31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'Toan 11'!$T$28:$T$31</c:f>
              <c:numCache>
                <c:formatCode>0.00%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'[12]Ma trận'!$K$34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'[12]Ma trận'!$J$35:$J$38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'[12]Ma trận'!$K$35:$K$38</c:f>
              <c:numCache>
                <c:formatCode>General</c:formatCode>
                <c:ptCount val="4"/>
                <c:pt idx="0">
                  <c:v>0.40000000000000019</c:v>
                </c:pt>
                <c:pt idx="1">
                  <c:v>0.27999999999999997</c:v>
                </c:pt>
                <c:pt idx="2">
                  <c:v>0.21999999999999997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'[12]Ma trận'!$T$34</c:f>
              <c:strCache>
                <c:ptCount val="1"/>
                <c:pt idx="0">
                  <c:v>Tỷ lệ Mức độ hiểu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A-47FB-88FC-5208228BE1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A-47FB-88FC-5208228BE1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CA-47FB-88FC-5208228BE1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CA-47FB-88FC-5208228BE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'[12]Ma trận'!$S$35:$S$38</c:f>
              <c:strCache>
                <c:ptCount val="4"/>
                <c:pt idx="0">
                  <c:v>Nhận biết</c:v>
                </c:pt>
                <c:pt idx="1">
                  <c:v>Thông hiểu</c:v>
                </c:pt>
                <c:pt idx="2">
                  <c:v>Vận dụng</c:v>
                </c:pt>
                <c:pt idx="3">
                  <c:v>Vận dụng cao</c:v>
                </c:pt>
              </c:strCache>
            </c:strRef>
          </c:cat>
          <c:val>
            <c:numRef>
              <c:f>'[12]Ma trận'!$T$35:$T$38</c:f>
              <c:numCache>
                <c:formatCode>General</c:formatCode>
                <c:ptCount val="4"/>
                <c:pt idx="0">
                  <c:v>0.40000000000000019</c:v>
                </c:pt>
                <c:pt idx="1">
                  <c:v>0.3</c:v>
                </c:pt>
                <c:pt idx="2">
                  <c:v>0.19999999999999998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D-4225-B127-67BAF00486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Tỷ lệ độ</a:t>
            </a:r>
            <a:r>
              <a:rPr lang="en-US" baseline="0"/>
              <a:t> khó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'[13]Ma trận'!$K$31</c:f>
              <c:strCache>
                <c:ptCount val="1"/>
                <c:pt idx="0">
                  <c:v>Tỷ lệ độ khó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90-481E-86CF-3CE2432F6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90-481E-86CF-3CE2432F68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90-481E-86CF-3CE2432F68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90-481E-86CF-3CE2432F6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'[13]Ma trận'!$J$32:$J$35</c:f>
              <c:strCache>
                <c:ptCount val="4"/>
                <c:pt idx="0">
                  <c:v>Dễ (D)</c:v>
                </c:pt>
                <c:pt idx="1">
                  <c:v>Trung bình (TB)</c:v>
                </c:pt>
                <c:pt idx="2">
                  <c:v>Tương đối khó (TDK)</c:v>
                </c:pt>
                <c:pt idx="3">
                  <c:v>Khó (K)</c:v>
                </c:pt>
              </c:strCache>
            </c:strRef>
          </c:cat>
          <c:val>
            <c:numRef>
              <c:f>'[13]Ma trận'!$K$32:$K$35</c:f>
              <c:numCache>
                <c:formatCode>General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0.15999999999999998</c:v>
                </c:pt>
                <c:pt idx="3">
                  <c:v>0.13999999999999999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BA9-B358-5EA60904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34</xdr:row>
      <xdr:rowOff>779317</xdr:rowOff>
    </xdr:from>
    <xdr:to>
      <xdr:col>27</xdr:col>
      <xdr:colOff>25977</xdr:colOff>
      <xdr:row>34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34</xdr:row>
      <xdr:rowOff>791935</xdr:rowOff>
    </xdr:from>
    <xdr:to>
      <xdr:col>30</xdr:col>
      <xdr:colOff>1251857</xdr:colOff>
      <xdr:row>34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510267</xdr:colOff>
      <xdr:row>34</xdr:row>
      <xdr:rowOff>779317</xdr:rowOff>
    </xdr:from>
    <xdr:to>
      <xdr:col>27</xdr:col>
      <xdr:colOff>25977</xdr:colOff>
      <xdr:row>34</xdr:row>
      <xdr:rowOff>3816804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545521</xdr:colOff>
      <xdr:row>34</xdr:row>
      <xdr:rowOff>791935</xdr:rowOff>
    </xdr:from>
    <xdr:to>
      <xdr:col>30</xdr:col>
      <xdr:colOff>1251857</xdr:colOff>
      <xdr:row>34</xdr:row>
      <xdr:rowOff>3830410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32</xdr:row>
      <xdr:rowOff>779317</xdr:rowOff>
    </xdr:from>
    <xdr:to>
      <xdr:col>27</xdr:col>
      <xdr:colOff>25977</xdr:colOff>
      <xdr:row>32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32</xdr:row>
      <xdr:rowOff>791935</xdr:rowOff>
    </xdr:from>
    <xdr:to>
      <xdr:col>30</xdr:col>
      <xdr:colOff>1251857</xdr:colOff>
      <xdr:row>32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510267</xdr:colOff>
      <xdr:row>39</xdr:row>
      <xdr:rowOff>779317</xdr:rowOff>
    </xdr:from>
    <xdr:to>
      <xdr:col>27</xdr:col>
      <xdr:colOff>25977</xdr:colOff>
      <xdr:row>39</xdr:row>
      <xdr:rowOff>3816804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545521</xdr:colOff>
      <xdr:row>39</xdr:row>
      <xdr:rowOff>791935</xdr:rowOff>
    </xdr:from>
    <xdr:to>
      <xdr:col>30</xdr:col>
      <xdr:colOff>1251857</xdr:colOff>
      <xdr:row>39</xdr:row>
      <xdr:rowOff>3830410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510267</xdr:colOff>
      <xdr:row>36</xdr:row>
      <xdr:rowOff>779317</xdr:rowOff>
    </xdr:from>
    <xdr:to>
      <xdr:col>27</xdr:col>
      <xdr:colOff>25977</xdr:colOff>
      <xdr:row>36</xdr:row>
      <xdr:rowOff>3816804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545521</xdr:colOff>
      <xdr:row>36</xdr:row>
      <xdr:rowOff>791935</xdr:rowOff>
    </xdr:from>
    <xdr:to>
      <xdr:col>30</xdr:col>
      <xdr:colOff>1251857</xdr:colOff>
      <xdr:row>36</xdr:row>
      <xdr:rowOff>3830410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h%20le\Desktop\ChuyenMaD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2021%20(1)\Chuyen%20mon%202021\Nhom%20truong%202021\De%20thi%202021\HK1\Chinh%20thuc_HK1_2021\2021_HK1_Toan%2010\2021-HK1-Toan%2010-Matran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2021%20(1)\Chuyen%20mon%202021\Nhom%20truong%202021\De%20thi%202021\De%20thi%20HK2_2021\De%20goc%20chua%20do\K10\2021-HK2-Toan%2010-Matra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2021%20(1)\Chuyen%20mon%202021\Nhom%20truong%202021\De%20thi%202021\HK1\Chinh%20thuc_HK1_2021\2021_HK1_Toan%2012\2021-HKI-Toan12-Matran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2021%20(1)\Chuyen%20mon%202021\Nhom%20truong%202021\De%20thi%202021\De%20thi%20HK2_2021\De%20goc%20chua%20do\K12\2021_HK2_Toan12_Ma%20tra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2021%20(1)\Chuyen%20mon%202021\Nhom%20truong%202021\De%20thi%202021\HK1\Chinh%20thuc_HK1_2021\2021_HK1_Toan%206\2021-HK1-Toan%2006-Matra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2021%20(1)\Chuyen%20mon%202021\Nhom%20truong%202021\De%20thi%202021\HK1\Chinh%20thuc_HK1_2021\2021_HK1_Toan%207\2021-HK1-Toan%207-%20Matr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2021%20(1)\Chuyen%20mon%202021\Nhom%20truong%202021\De%20thi%202021\De%20thi%20HK2_2021\De%20goc%20chua%20do\K7\2021-HK2-Toan%207-%20Matran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nhthienly-my.sharepoint.com/Google%20Drive/2021%20(1)/Chuyen%20mon%202021/Nhom%20truong%202021/De%20thi%202021/HK1/Chinh%20thuc_HK1_2021/2021_HK1_Toan%207/2021-HK1-Toan%207-%20Matran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nhthienly-my.sharepoint.com/personal/baoth_lsts_edu_vn/Documents/Gi&#225;o%20&#225;n/To&#225;n%207/Thi%20HKII/De%20goc%20chua%20do/K7/2021-HK2-Toan%207-%20Matran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2021%20(1)\Chuyen%20mon%202021\Nhom%20truong%202021\De%20thi%202021\De%20thi%20HK2_2021\De%20goc%20chua%20do\K8\2021-HK2-Toan%208-Matran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nhtnk\Google%20Drive\2021\Chuyen%20mon%202021\Nhom%20truong%202021\De%20thi%202021\HK1\Chinh%20thuc_HK1_2021\2021_HK1_Toan%209\2021-HK1-Toan%2009-Matran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nhtnk\Google%20Drive\2021\Chuyen%20mon%202021\Nhom%20truong%202021\De%20thi%202021\De%20thi%20HK2_2021\De%20goc%20chua%20do\K9\2021-HK1-Toan%2009-Matran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_Tron"/>
      <sheetName val="DS_Diem"/>
      <sheetName val=" Sap xep theo de goc"/>
    </sheetNames>
    <sheetDataSet>
      <sheetData sheetId="0">
        <row r="3">
          <cell r="B3" t="str">
            <v>A</v>
          </cell>
        </row>
        <row r="4">
          <cell r="B4" t="str">
            <v>B</v>
          </cell>
        </row>
        <row r="5">
          <cell r="B5" t="str">
            <v>C</v>
          </cell>
        </row>
        <row r="6">
          <cell r="B6" t="str">
            <v>D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9">
          <cell r="K29" t="str">
            <v>Tỷ lệ độ khó</v>
          </cell>
          <cell r="T29" t="str">
            <v>Tỷ lệ Mức độ hiểu</v>
          </cell>
        </row>
        <row r="30">
          <cell r="J30" t="str">
            <v>Dễ (D)</v>
          </cell>
          <cell r="K30">
            <v>0.35</v>
          </cell>
          <cell r="S30" t="str">
            <v>Nhận biết</v>
          </cell>
          <cell r="T30">
            <v>0.35</v>
          </cell>
        </row>
        <row r="31">
          <cell r="J31" t="str">
            <v>Trung bình (TB)</v>
          </cell>
          <cell r="K31">
            <v>0.3</v>
          </cell>
          <cell r="S31" t="str">
            <v>Thông hiểu</v>
          </cell>
          <cell r="T31">
            <v>0.3</v>
          </cell>
        </row>
        <row r="32">
          <cell r="J32" t="str">
            <v>Tương đối khó (TDK)</v>
          </cell>
          <cell r="K32">
            <v>0.2</v>
          </cell>
          <cell r="S32" t="str">
            <v>Vận dụng</v>
          </cell>
          <cell r="T32">
            <v>0.2</v>
          </cell>
        </row>
        <row r="33">
          <cell r="J33" t="str">
            <v>Khó (K)</v>
          </cell>
          <cell r="K33">
            <v>0.1</v>
          </cell>
          <cell r="S33" t="str">
            <v>Vận dụng cao</v>
          </cell>
          <cell r="T33">
            <v>0.1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9">
          <cell r="K29" t="str">
            <v>Tỷ lệ độ khó</v>
          </cell>
          <cell r="T29" t="str">
            <v>Tỷ lệ Mức độ hiểu</v>
          </cell>
        </row>
        <row r="30">
          <cell r="J30" t="str">
            <v>Dễ (D)</v>
          </cell>
          <cell r="K30">
            <v>0.4</v>
          </cell>
          <cell r="S30" t="str">
            <v>Nhận biết</v>
          </cell>
          <cell r="T30">
            <v>0.4</v>
          </cell>
        </row>
        <row r="31">
          <cell r="J31" t="str">
            <v>Trung bình (TB)</v>
          </cell>
          <cell r="K31">
            <v>0.22500000000000001</v>
          </cell>
          <cell r="S31" t="str">
            <v>Thông hiểu</v>
          </cell>
          <cell r="T31">
            <v>0.22500000000000001</v>
          </cell>
        </row>
        <row r="32">
          <cell r="J32" t="str">
            <v>Tương đối khó (TDK)</v>
          </cell>
          <cell r="K32">
            <v>0.2</v>
          </cell>
          <cell r="S32" t="str">
            <v>Vận dụng</v>
          </cell>
          <cell r="T32">
            <v>0.2</v>
          </cell>
        </row>
        <row r="33">
          <cell r="J33" t="str">
            <v>Khó (K)</v>
          </cell>
          <cell r="K33">
            <v>0.1</v>
          </cell>
          <cell r="S33" t="str">
            <v>Vận dụng cao</v>
          </cell>
          <cell r="T33">
            <v>0.1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34">
          <cell r="K34" t="str">
            <v>Tỷ lệ độ khó</v>
          </cell>
          <cell r="T34" t="str">
            <v>Tỷ lệ Mức độ hiểu</v>
          </cell>
        </row>
        <row r="35">
          <cell r="J35" t="str">
            <v>Dễ (D)</v>
          </cell>
          <cell r="K35">
            <v>0.40000000000000019</v>
          </cell>
          <cell r="S35" t="str">
            <v>Nhận biết</v>
          </cell>
          <cell r="T35">
            <v>0.40000000000000019</v>
          </cell>
        </row>
        <row r="36">
          <cell r="J36" t="str">
            <v>Trung bình (TB)</v>
          </cell>
          <cell r="K36">
            <v>0.27999999999999997</v>
          </cell>
          <cell r="S36" t="str">
            <v>Thông hiểu</v>
          </cell>
          <cell r="T36">
            <v>0.3</v>
          </cell>
        </row>
        <row r="37">
          <cell r="J37" t="str">
            <v>Tương đối khó (TDK)</v>
          </cell>
          <cell r="K37">
            <v>0.21999999999999997</v>
          </cell>
          <cell r="S37" t="str">
            <v>Vận dụng</v>
          </cell>
          <cell r="T37">
            <v>0.19999999999999998</v>
          </cell>
        </row>
        <row r="38">
          <cell r="J38" t="str">
            <v>Khó (K)</v>
          </cell>
          <cell r="K38">
            <v>0.1</v>
          </cell>
          <cell r="S38" t="str">
            <v>Vận dụng cao</v>
          </cell>
          <cell r="T38">
            <v>0.1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31">
          <cell r="K31" t="str">
            <v>Tỷ lệ độ khó</v>
          </cell>
          <cell r="T31" t="str">
            <v>Tỷ lệ Mức độ hiểu</v>
          </cell>
        </row>
        <row r="32">
          <cell r="J32" t="str">
            <v>Dễ (D)</v>
          </cell>
          <cell r="K32">
            <v>0.4</v>
          </cell>
          <cell r="S32" t="str">
            <v>Nhận biết</v>
          </cell>
          <cell r="T32">
            <v>0.4</v>
          </cell>
        </row>
        <row r="33">
          <cell r="J33" t="str">
            <v>Trung bình (TB)</v>
          </cell>
          <cell r="K33">
            <v>0.3</v>
          </cell>
          <cell r="S33" t="str">
            <v>Thông hiểu</v>
          </cell>
          <cell r="T33">
            <v>0.3</v>
          </cell>
        </row>
        <row r="34">
          <cell r="J34" t="str">
            <v>Tương đối khó (TDK)</v>
          </cell>
          <cell r="K34">
            <v>0.15999999999999998</v>
          </cell>
          <cell r="S34" t="str">
            <v>Vận dụng</v>
          </cell>
          <cell r="T34">
            <v>0.15999999999999998</v>
          </cell>
        </row>
        <row r="35">
          <cell r="J35" t="str">
            <v>Khó (K)</v>
          </cell>
          <cell r="K35">
            <v>0.13999999999999999</v>
          </cell>
          <cell r="S35" t="str">
            <v>Vận dụng cao</v>
          </cell>
          <cell r="T35">
            <v>0.13999999999999999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6">
          <cell r="K26" t="str">
            <v>Tỷ lệ độ khó</v>
          </cell>
          <cell r="T26" t="str">
            <v>Tỷ lệ Mức độ hiểu</v>
          </cell>
        </row>
        <row r="27">
          <cell r="J27" t="str">
            <v>Dễ (D)</v>
          </cell>
          <cell r="K27">
            <v>0.4</v>
          </cell>
          <cell r="S27" t="str">
            <v>Nhận biết</v>
          </cell>
          <cell r="T27">
            <v>0.4</v>
          </cell>
        </row>
        <row r="28">
          <cell r="J28" t="str">
            <v>Trung bình (TB)</v>
          </cell>
          <cell r="K28">
            <v>0.3</v>
          </cell>
          <cell r="S28" t="str">
            <v>Thông hiểu</v>
          </cell>
          <cell r="T28">
            <v>0.3</v>
          </cell>
        </row>
        <row r="29">
          <cell r="J29" t="str">
            <v>Tương đối khó (TDK)</v>
          </cell>
          <cell r="K29">
            <v>0.2</v>
          </cell>
          <cell r="S29" t="str">
            <v>Vận dụng</v>
          </cell>
          <cell r="T29">
            <v>0.2</v>
          </cell>
        </row>
        <row r="30">
          <cell r="J30" t="str">
            <v>Khó (K)</v>
          </cell>
          <cell r="K30">
            <v>0.1</v>
          </cell>
          <cell r="S30" t="str">
            <v>Vận dụng cao</v>
          </cell>
          <cell r="T30">
            <v>0.1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7">
          <cell r="K27" t="str">
            <v>Tỷ lệ độ khó</v>
          </cell>
          <cell r="T27" t="str">
            <v>Tỷ lệ Mức độ hiểu</v>
          </cell>
        </row>
        <row r="28">
          <cell r="J28" t="str">
            <v>Dễ (D)</v>
          </cell>
          <cell r="K28">
            <v>0.4</v>
          </cell>
          <cell r="S28" t="str">
            <v>Nhận biết</v>
          </cell>
          <cell r="T28">
            <v>0.3</v>
          </cell>
        </row>
        <row r="29">
          <cell r="J29" t="str">
            <v>Trung bình (TB)</v>
          </cell>
          <cell r="K29">
            <v>0.3</v>
          </cell>
          <cell r="S29" t="str">
            <v>Thông hiểu</v>
          </cell>
          <cell r="T29">
            <v>0.3</v>
          </cell>
        </row>
        <row r="30">
          <cell r="J30" t="str">
            <v>Tương đối khó (TDK)</v>
          </cell>
          <cell r="K30">
            <v>0.2</v>
          </cell>
          <cell r="S30" t="str">
            <v>Vận dụng</v>
          </cell>
          <cell r="T30">
            <v>0.3</v>
          </cell>
        </row>
        <row r="31">
          <cell r="J31" t="str">
            <v>Khó (K)</v>
          </cell>
          <cell r="K31">
            <v>0.1</v>
          </cell>
          <cell r="S31" t="str">
            <v>Vận dụng cao</v>
          </cell>
          <cell r="T31">
            <v>0.1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8">
          <cell r="K28">
            <v>0</v>
          </cell>
          <cell r="T28">
            <v>0</v>
          </cell>
        </row>
        <row r="29">
          <cell r="J29">
            <v>0</v>
          </cell>
          <cell r="K29">
            <v>0</v>
          </cell>
          <cell r="S29">
            <v>0</v>
          </cell>
          <cell r="T29">
            <v>0</v>
          </cell>
        </row>
        <row r="30">
          <cell r="J30">
            <v>0</v>
          </cell>
          <cell r="K30">
            <v>0</v>
          </cell>
          <cell r="S30">
            <v>0</v>
          </cell>
          <cell r="T30">
            <v>0</v>
          </cell>
        </row>
        <row r="31">
          <cell r="J31">
            <v>0</v>
          </cell>
          <cell r="K31">
            <v>0</v>
          </cell>
          <cell r="S31">
            <v>0</v>
          </cell>
          <cell r="T31">
            <v>0</v>
          </cell>
        </row>
        <row r="32">
          <cell r="J32">
            <v>0</v>
          </cell>
          <cell r="K32">
            <v>0</v>
          </cell>
          <cell r="S32">
            <v>0</v>
          </cell>
          <cell r="T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7">
          <cell r="K27" t="str">
            <v>Tỷ lệ độ khó</v>
          </cell>
          <cell r="T27" t="str">
            <v>Tỷ lệ Mức độ hiểu</v>
          </cell>
        </row>
        <row r="28">
          <cell r="J28" t="str">
            <v>Dễ (D)</v>
          </cell>
          <cell r="K28">
            <v>0.4</v>
          </cell>
          <cell r="S28" t="str">
            <v>Nhận biết</v>
          </cell>
          <cell r="T28">
            <v>0.3</v>
          </cell>
        </row>
        <row r="29">
          <cell r="J29" t="str">
            <v>Trung bình (TB)</v>
          </cell>
          <cell r="K29">
            <v>0.3</v>
          </cell>
          <cell r="S29" t="str">
            <v>Thông hiểu</v>
          </cell>
          <cell r="T29">
            <v>0.3</v>
          </cell>
        </row>
        <row r="30">
          <cell r="J30" t="str">
            <v>Tương đối khó (TDK)</v>
          </cell>
          <cell r="K30">
            <v>0.2</v>
          </cell>
          <cell r="S30" t="str">
            <v>Vận dụng</v>
          </cell>
          <cell r="T30">
            <v>0.3</v>
          </cell>
        </row>
        <row r="31">
          <cell r="J31" t="str">
            <v>Khó (K)</v>
          </cell>
          <cell r="K31">
            <v>0.1</v>
          </cell>
          <cell r="S31" t="str">
            <v>Vận dụng cao</v>
          </cell>
          <cell r="T31">
            <v>0.1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28">
          <cell r="K28">
            <v>0</v>
          </cell>
          <cell r="T28">
            <v>0</v>
          </cell>
        </row>
        <row r="29">
          <cell r="J29">
            <v>0</v>
          </cell>
          <cell r="K29">
            <v>0</v>
          </cell>
          <cell r="S29">
            <v>0</v>
          </cell>
          <cell r="T29">
            <v>0</v>
          </cell>
        </row>
        <row r="30">
          <cell r="J30">
            <v>0</v>
          </cell>
          <cell r="K30">
            <v>0</v>
          </cell>
          <cell r="S30">
            <v>0</v>
          </cell>
          <cell r="T30">
            <v>0</v>
          </cell>
        </row>
        <row r="31">
          <cell r="J31">
            <v>0</v>
          </cell>
          <cell r="K31">
            <v>0</v>
          </cell>
          <cell r="S31">
            <v>0</v>
          </cell>
          <cell r="T31">
            <v>0</v>
          </cell>
        </row>
        <row r="32">
          <cell r="J32">
            <v>0</v>
          </cell>
          <cell r="K32">
            <v>0</v>
          </cell>
          <cell r="S32">
            <v>0</v>
          </cell>
          <cell r="T3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48">
          <cell r="K48" t="str">
            <v>Tỷ lệ độ khó</v>
          </cell>
          <cell r="T48" t="str">
            <v>Tỷ lệ Mức độ hiểu</v>
          </cell>
        </row>
        <row r="49">
          <cell r="J49" t="str">
            <v>Dễ (D)</v>
          </cell>
          <cell r="K49">
            <v>0.4</v>
          </cell>
          <cell r="S49" t="str">
            <v>Nhận biết</v>
          </cell>
          <cell r="T49">
            <v>0.4</v>
          </cell>
        </row>
        <row r="50">
          <cell r="J50" t="str">
            <v>Trung bình (TB)</v>
          </cell>
          <cell r="K50">
            <v>0.3</v>
          </cell>
          <cell r="S50" t="str">
            <v>Thông hiểu</v>
          </cell>
          <cell r="T50">
            <v>0.3</v>
          </cell>
        </row>
        <row r="51">
          <cell r="J51" t="str">
            <v>Tương đối khó (TDK)</v>
          </cell>
          <cell r="K51">
            <v>0.2</v>
          </cell>
          <cell r="S51" t="str">
            <v>Vận dụng</v>
          </cell>
          <cell r="T51">
            <v>0.2</v>
          </cell>
        </row>
        <row r="52">
          <cell r="J52" t="str">
            <v>Khó (K)</v>
          </cell>
          <cell r="K52">
            <v>0.1</v>
          </cell>
          <cell r="S52" t="str">
            <v>Vận dụng cao</v>
          </cell>
          <cell r="T52">
            <v>0.1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30">
          <cell r="K30" t="str">
            <v>Tỷ lệ độ khó</v>
          </cell>
          <cell r="T30" t="str">
            <v>Tỷ lệ Mức độ hiểu</v>
          </cell>
        </row>
        <row r="31">
          <cell r="J31" t="str">
            <v>Dễ (D)</v>
          </cell>
          <cell r="K31">
            <v>0.4</v>
          </cell>
          <cell r="S31" t="str">
            <v>Nhận biết</v>
          </cell>
          <cell r="T31">
            <v>0.4</v>
          </cell>
        </row>
        <row r="32">
          <cell r="J32" t="str">
            <v>Trung bình (TB)</v>
          </cell>
          <cell r="K32">
            <v>0.3</v>
          </cell>
          <cell r="S32" t="str">
            <v>Thông hiểu</v>
          </cell>
          <cell r="T32">
            <v>0.3</v>
          </cell>
        </row>
        <row r="33">
          <cell r="J33" t="str">
            <v>Tương đối khó (TDK)</v>
          </cell>
          <cell r="K33">
            <v>0.2</v>
          </cell>
          <cell r="S33" t="str">
            <v>Vận dụng</v>
          </cell>
          <cell r="T33">
            <v>0.2</v>
          </cell>
        </row>
        <row r="34">
          <cell r="J34" t="str">
            <v>Khó (K)</v>
          </cell>
          <cell r="K34">
            <v>0.1</v>
          </cell>
          <cell r="S34" t="str">
            <v>Vận dụng cao</v>
          </cell>
          <cell r="T34">
            <v>0.1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 trận"/>
    </sheetNames>
    <sheetDataSet>
      <sheetData sheetId="0">
        <row r="30">
          <cell r="K30" t="str">
            <v>Tỷ lệ độ khó</v>
          </cell>
          <cell r="T30" t="str">
            <v>Tỷ lệ Mức độ hiểu</v>
          </cell>
        </row>
        <row r="31">
          <cell r="J31" t="str">
            <v>Dễ (D)</v>
          </cell>
          <cell r="K31">
            <v>0.4</v>
          </cell>
          <cell r="S31" t="str">
            <v>Nhận biết</v>
          </cell>
          <cell r="T31">
            <v>0.4</v>
          </cell>
        </row>
        <row r="32">
          <cell r="J32" t="str">
            <v>Trung bình (TB)</v>
          </cell>
          <cell r="K32">
            <v>0.25</v>
          </cell>
          <cell r="S32" t="str">
            <v>Thông hiểu</v>
          </cell>
          <cell r="T32">
            <v>0.3</v>
          </cell>
        </row>
        <row r="33">
          <cell r="J33" t="str">
            <v>Tương đối khó (TDK)</v>
          </cell>
          <cell r="K33">
            <v>0.25</v>
          </cell>
          <cell r="S33" t="str">
            <v>Vận dụng</v>
          </cell>
          <cell r="T33">
            <v>0.2</v>
          </cell>
        </row>
        <row r="34">
          <cell r="J34" t="str">
            <v>Khó (K)</v>
          </cell>
          <cell r="K34">
            <v>0.1</v>
          </cell>
          <cell r="S34" t="str">
            <v>Vận dụng cao</v>
          </cell>
          <cell r="T3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G35"/>
  <sheetViews>
    <sheetView tabSelected="1" topLeftCell="D11" workbookViewId="0">
      <selection activeCell="N14" sqref="N14"/>
    </sheetView>
  </sheetViews>
  <sheetFormatPr defaultColWidth="9.140625" defaultRowHeight="15" x14ac:dyDescent="0.25"/>
  <cols>
    <col min="1" max="1" width="11.7109375" style="1" customWidth="1"/>
    <col min="2" max="2" width="17.85546875" style="1" customWidth="1"/>
    <col min="3" max="3" width="50.85546875" style="2" customWidth="1"/>
    <col min="4" max="5" width="6.85546875" style="37" customWidth="1"/>
    <col min="6" max="6" width="6.85546875" style="66" customWidth="1"/>
    <col min="7" max="7" width="7.85546875" style="2" customWidth="1"/>
    <col min="8" max="8" width="6.85546875" style="2" customWidth="1"/>
    <col min="9" max="9" width="6.85546875" style="67" customWidth="1"/>
    <col min="10" max="10" width="8.28515625" style="2" customWidth="1"/>
    <col min="11" max="11" width="6.85546875" style="2" customWidth="1"/>
    <col min="12" max="12" width="6.85546875" style="69" customWidth="1"/>
    <col min="13" max="13" width="7.85546875" style="2" customWidth="1"/>
    <col min="14" max="14" width="6.85546875" style="2" customWidth="1"/>
    <col min="15" max="15" width="6.85546875" style="67" customWidth="1"/>
    <col min="16" max="17" width="6.85546875" style="2" customWidth="1"/>
    <col min="18" max="18" width="6.85546875" style="1" customWidth="1"/>
    <col min="19" max="19" width="7.7109375" style="2" customWidth="1"/>
    <col min="20" max="20" width="6.85546875" style="2" customWidth="1"/>
    <col min="21" max="21" width="6.85546875" style="69" customWidth="1"/>
    <col min="22" max="23" width="6.85546875" style="2" customWidth="1"/>
    <col min="24" max="24" width="6.85546875" style="67" customWidth="1"/>
    <col min="25" max="25" width="9.28515625" style="2" customWidth="1"/>
    <col min="26" max="27" width="6.85546875" style="2" customWidth="1"/>
    <col min="28" max="29" width="8.28515625" style="2" customWidth="1"/>
    <col min="30" max="30" width="16.42578125" style="2" customWidth="1"/>
    <col min="31" max="31" width="18" style="7" customWidth="1"/>
    <col min="32" max="32" width="20.42578125" style="7" customWidth="1"/>
    <col min="33" max="85" width="9.140625" style="7"/>
    <col min="86" max="16384" width="9.140625" style="2"/>
  </cols>
  <sheetData>
    <row r="2" spans="1:85" ht="25.5" x14ac:dyDescent="0.35">
      <c r="C2" s="5" t="s">
        <v>94</v>
      </c>
      <c r="D2" s="34"/>
      <c r="E2" s="34"/>
      <c r="F2" s="34"/>
      <c r="G2" s="5"/>
      <c r="H2" s="5"/>
      <c r="I2" s="63"/>
      <c r="J2" s="5"/>
      <c r="K2" s="5"/>
      <c r="L2" s="5"/>
      <c r="M2" s="5"/>
      <c r="N2" s="5"/>
      <c r="O2" s="63"/>
      <c r="P2" s="5"/>
      <c r="Q2" s="5"/>
      <c r="R2" s="63"/>
      <c r="S2" s="5"/>
      <c r="T2" s="5"/>
      <c r="U2" s="5"/>
      <c r="V2" s="5"/>
      <c r="W2" s="5"/>
      <c r="X2" s="63"/>
      <c r="Y2" s="5"/>
      <c r="Z2" s="5"/>
      <c r="AA2" s="5"/>
      <c r="AB2" s="5"/>
      <c r="AC2" s="5"/>
      <c r="AD2" s="5"/>
    </row>
    <row r="3" spans="1:85" ht="25.5" x14ac:dyDescent="0.35">
      <c r="C3" s="5" t="s">
        <v>95</v>
      </c>
      <c r="D3" s="34"/>
      <c r="E3" s="34"/>
      <c r="F3" s="34"/>
      <c r="G3" s="5"/>
      <c r="H3" s="5"/>
      <c r="I3" s="63"/>
      <c r="J3" s="5"/>
      <c r="K3" s="5"/>
      <c r="L3" s="5"/>
      <c r="M3" s="5"/>
      <c r="N3" s="5"/>
      <c r="O3" s="63"/>
      <c r="P3" s="5"/>
      <c r="Q3" s="5"/>
      <c r="R3" s="63"/>
      <c r="S3" s="5"/>
      <c r="T3" s="5"/>
      <c r="U3" s="5"/>
      <c r="V3" s="5"/>
      <c r="W3" s="5"/>
      <c r="X3" s="63"/>
      <c r="Y3" s="5"/>
      <c r="Z3" s="5"/>
      <c r="AA3" s="5"/>
      <c r="AB3" s="5"/>
      <c r="AC3" s="5"/>
      <c r="AD3" s="5"/>
    </row>
    <row r="5" spans="1:85" ht="24.95" customHeight="1" x14ac:dyDescent="0.25">
      <c r="A5" s="144" t="s">
        <v>3</v>
      </c>
      <c r="B5" s="144" t="s">
        <v>6</v>
      </c>
      <c r="C5" s="144" t="s">
        <v>40</v>
      </c>
      <c r="D5" s="146" t="s">
        <v>0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  <c r="AB5" s="146" t="s">
        <v>2</v>
      </c>
      <c r="AC5" s="148"/>
      <c r="AD5" s="152" t="s">
        <v>12</v>
      </c>
      <c r="AE5" s="152" t="s">
        <v>29</v>
      </c>
    </row>
    <row r="6" spans="1:85" ht="60" customHeight="1" x14ac:dyDescent="0.25">
      <c r="A6" s="145"/>
      <c r="B6" s="145"/>
      <c r="C6" s="145"/>
      <c r="D6" s="153" t="s">
        <v>10</v>
      </c>
      <c r="E6" s="154"/>
      <c r="F6" s="154"/>
      <c r="G6" s="154"/>
      <c r="H6" s="154"/>
      <c r="I6" s="155"/>
      <c r="J6" s="153" t="s">
        <v>11</v>
      </c>
      <c r="K6" s="154"/>
      <c r="L6" s="154"/>
      <c r="M6" s="154"/>
      <c r="N6" s="154"/>
      <c r="O6" s="155"/>
      <c r="P6" s="153" t="s">
        <v>1</v>
      </c>
      <c r="Q6" s="154"/>
      <c r="R6" s="154"/>
      <c r="S6" s="154"/>
      <c r="T6" s="154"/>
      <c r="U6" s="155"/>
      <c r="V6" s="156" t="s">
        <v>4</v>
      </c>
      <c r="W6" s="156"/>
      <c r="X6" s="156"/>
      <c r="Y6" s="156"/>
      <c r="Z6" s="156"/>
      <c r="AA6" s="156"/>
      <c r="AB6" s="157"/>
      <c r="AC6" s="158"/>
      <c r="AD6" s="152"/>
      <c r="AE6" s="152"/>
      <c r="AF6" s="8"/>
    </row>
    <row r="7" spans="1:85" ht="30.95" customHeight="1" x14ac:dyDescent="0.25">
      <c r="A7" s="123"/>
      <c r="B7" s="123"/>
      <c r="C7" s="76"/>
      <c r="D7" s="77" t="s">
        <v>7</v>
      </c>
      <c r="E7" s="77" t="s">
        <v>9</v>
      </c>
      <c r="F7" s="78" t="s">
        <v>36</v>
      </c>
      <c r="G7" s="79" t="s">
        <v>8</v>
      </c>
      <c r="H7" s="79" t="s">
        <v>9</v>
      </c>
      <c r="I7" s="78" t="s">
        <v>36</v>
      </c>
      <c r="J7" s="77" t="s">
        <v>7</v>
      </c>
      <c r="K7" s="77" t="s">
        <v>9</v>
      </c>
      <c r="L7" s="78" t="s">
        <v>36</v>
      </c>
      <c r="M7" s="79" t="s">
        <v>8</v>
      </c>
      <c r="N7" s="79" t="s">
        <v>9</v>
      </c>
      <c r="O7" s="78" t="s">
        <v>36</v>
      </c>
      <c r="P7" s="77" t="s">
        <v>7</v>
      </c>
      <c r="Q7" s="77" t="s">
        <v>9</v>
      </c>
      <c r="R7" s="78" t="s">
        <v>36</v>
      </c>
      <c r="S7" s="79" t="s">
        <v>8</v>
      </c>
      <c r="T7" s="79" t="s">
        <v>9</v>
      </c>
      <c r="U7" s="78" t="s">
        <v>36</v>
      </c>
      <c r="V7" s="77" t="s">
        <v>7</v>
      </c>
      <c r="W7" s="77" t="s">
        <v>9</v>
      </c>
      <c r="X7" s="78" t="s">
        <v>36</v>
      </c>
      <c r="Y7" s="79" t="s">
        <v>8</v>
      </c>
      <c r="Z7" s="79" t="s">
        <v>9</v>
      </c>
      <c r="AA7" s="78" t="s">
        <v>36</v>
      </c>
      <c r="AB7" s="80" t="s">
        <v>7</v>
      </c>
      <c r="AC7" s="80" t="s">
        <v>8</v>
      </c>
      <c r="AD7" s="81"/>
      <c r="AE7" s="82"/>
      <c r="AF7" s="8"/>
    </row>
    <row r="8" spans="1:85" ht="30.95" customHeight="1" x14ac:dyDescent="0.25">
      <c r="A8" s="83">
        <v>1</v>
      </c>
      <c r="B8" s="149" t="s">
        <v>96</v>
      </c>
      <c r="C8" s="84" t="s">
        <v>97</v>
      </c>
      <c r="D8" s="85"/>
      <c r="E8" s="35"/>
      <c r="F8" s="64"/>
      <c r="G8" s="86"/>
      <c r="H8" s="86"/>
      <c r="I8" s="78"/>
      <c r="J8" s="132">
        <v>0.75</v>
      </c>
      <c r="K8" s="85" t="s">
        <v>21</v>
      </c>
      <c r="L8" s="123" t="s">
        <v>45</v>
      </c>
      <c r="M8" s="79"/>
      <c r="N8" s="86"/>
      <c r="O8" s="78"/>
      <c r="P8" s="87"/>
      <c r="Q8" s="87"/>
      <c r="R8" s="88"/>
      <c r="S8" s="86"/>
      <c r="T8" s="86"/>
      <c r="U8" s="78"/>
      <c r="V8" s="87"/>
      <c r="W8" s="87"/>
      <c r="X8" s="78"/>
      <c r="Y8" s="86"/>
      <c r="Z8" s="86"/>
      <c r="AA8" s="78"/>
      <c r="AB8" s="26">
        <f>D8+J8+P8+V8</f>
        <v>0.75</v>
      </c>
      <c r="AC8" s="26">
        <f>G8+M8+S8+Y8</f>
        <v>0</v>
      </c>
      <c r="AD8" s="39">
        <f t="shared" ref="AD8:AD13" si="0">AE8/$AE$20</f>
        <v>6.6666666666666666E-2</v>
      </c>
      <c r="AE8" s="31">
        <v>1</v>
      </c>
      <c r="AF8" s="8"/>
    </row>
    <row r="9" spans="1:85" s="4" customFormat="1" ht="30.95" customHeight="1" x14ac:dyDescent="0.25">
      <c r="A9" s="126">
        <v>2</v>
      </c>
      <c r="B9" s="151"/>
      <c r="C9" s="111" t="s">
        <v>98</v>
      </c>
      <c r="D9" s="35"/>
      <c r="E9" s="35"/>
      <c r="F9" s="64"/>
      <c r="G9" s="22"/>
      <c r="H9" s="22"/>
      <c r="I9" s="65"/>
      <c r="J9" s="91">
        <v>0.75</v>
      </c>
      <c r="K9" s="85" t="s">
        <v>21</v>
      </c>
      <c r="L9" s="92" t="s">
        <v>46</v>
      </c>
      <c r="M9" s="23"/>
      <c r="N9" s="22"/>
      <c r="O9" s="65"/>
      <c r="P9" s="24"/>
      <c r="Q9" s="24"/>
      <c r="R9" s="64"/>
      <c r="S9" s="25"/>
      <c r="T9" s="25"/>
      <c r="U9" s="45"/>
      <c r="V9" s="24"/>
      <c r="W9" s="24"/>
      <c r="X9" s="65"/>
      <c r="Y9" s="25"/>
      <c r="Z9" s="14"/>
      <c r="AB9" s="26">
        <f>D9+J9+P9+V9</f>
        <v>0.75</v>
      </c>
      <c r="AC9" s="26">
        <f>G9+M9+S9+Y9</f>
        <v>0</v>
      </c>
      <c r="AD9" s="39">
        <f t="shared" si="0"/>
        <v>0.13333333333333333</v>
      </c>
      <c r="AE9" s="31">
        <v>2</v>
      </c>
      <c r="AF9" s="89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</row>
    <row r="10" spans="1:85" s="4" customFormat="1" ht="30.95" customHeight="1" x14ac:dyDescent="0.25">
      <c r="A10" s="83">
        <v>3</v>
      </c>
      <c r="B10" s="149" t="s">
        <v>99</v>
      </c>
      <c r="C10" s="111" t="s">
        <v>100</v>
      </c>
      <c r="D10" s="35">
        <v>1</v>
      </c>
      <c r="E10" s="35" t="s">
        <v>20</v>
      </c>
      <c r="F10" s="64" t="s">
        <v>37</v>
      </c>
      <c r="G10" s="22"/>
      <c r="H10" s="22"/>
      <c r="I10" s="65"/>
      <c r="J10" s="62"/>
      <c r="K10" s="20"/>
      <c r="L10" s="70"/>
      <c r="M10" s="21"/>
      <c r="N10" s="22"/>
      <c r="O10" s="65"/>
      <c r="P10" s="28"/>
      <c r="Q10" s="28"/>
      <c r="R10" s="64"/>
      <c r="S10" s="29"/>
      <c r="T10" s="29"/>
      <c r="U10" s="45"/>
      <c r="V10" s="28"/>
      <c r="W10" s="28"/>
      <c r="X10" s="65"/>
      <c r="Y10" s="29"/>
      <c r="Z10" s="14"/>
      <c r="AB10" s="26">
        <f t="shared" ref="AB10:AB19" si="1">D10+J10+P10+V10</f>
        <v>1</v>
      </c>
      <c r="AC10" s="26">
        <f t="shared" ref="AC10:AC19" si="2">G10+M10+S10+Y10</f>
        <v>0</v>
      </c>
      <c r="AD10" s="39">
        <f t="shared" si="0"/>
        <v>0.13333333333333333</v>
      </c>
      <c r="AE10" s="31">
        <v>2</v>
      </c>
      <c r="AF10" s="9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85" s="4" customFormat="1" ht="30.95" customHeight="1" x14ac:dyDescent="0.25">
      <c r="A11" s="126">
        <v>4</v>
      </c>
      <c r="B11" s="150"/>
      <c r="C11" s="111" t="s">
        <v>101</v>
      </c>
      <c r="D11" s="35"/>
      <c r="E11" s="35"/>
      <c r="F11" s="65"/>
      <c r="G11" s="22"/>
      <c r="H11" s="22"/>
      <c r="I11" s="102"/>
      <c r="J11" s="91"/>
      <c r="K11" s="35"/>
      <c r="L11" s="92"/>
      <c r="M11" s="21"/>
      <c r="N11" s="22"/>
      <c r="O11" s="102"/>
      <c r="P11" s="93">
        <v>1</v>
      </c>
      <c r="Q11" s="93" t="s">
        <v>22</v>
      </c>
      <c r="R11" s="64" t="s">
        <v>38</v>
      </c>
      <c r="S11" s="15"/>
      <c r="T11" s="15"/>
      <c r="U11" s="102"/>
      <c r="V11" s="93"/>
      <c r="W11" s="93"/>
      <c r="X11" s="102"/>
      <c r="Y11" s="15"/>
      <c r="Z11" s="14"/>
      <c r="AB11" s="26">
        <f t="shared" si="1"/>
        <v>1</v>
      </c>
      <c r="AC11" s="26">
        <f t="shared" si="2"/>
        <v>0</v>
      </c>
      <c r="AD11" s="39">
        <f t="shared" si="0"/>
        <v>0.13333333333333333</v>
      </c>
      <c r="AE11" s="31">
        <v>2</v>
      </c>
      <c r="AF11" s="9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 s="4" customFormat="1" ht="30.95" customHeight="1" x14ac:dyDescent="0.25">
      <c r="A12" s="83">
        <v>5</v>
      </c>
      <c r="B12" s="150"/>
      <c r="C12" s="111" t="s">
        <v>102</v>
      </c>
      <c r="D12" s="35"/>
      <c r="E12" s="35"/>
      <c r="F12" s="65"/>
      <c r="G12" s="22"/>
      <c r="H12" s="22"/>
      <c r="I12" s="102"/>
      <c r="J12" s="91"/>
      <c r="K12" s="35"/>
      <c r="L12" s="64"/>
      <c r="M12" s="21"/>
      <c r="N12" s="22"/>
      <c r="O12" s="102"/>
      <c r="P12" s="93">
        <v>1</v>
      </c>
      <c r="Q12" s="93" t="s">
        <v>22</v>
      </c>
      <c r="R12" s="64" t="s">
        <v>39</v>
      </c>
      <c r="S12" s="15"/>
      <c r="T12" s="15"/>
      <c r="U12" s="102"/>
      <c r="V12" s="93"/>
      <c r="W12" s="93"/>
      <c r="X12" s="102"/>
      <c r="Y12" s="15"/>
      <c r="Z12" s="14"/>
      <c r="AB12" s="26">
        <f t="shared" si="1"/>
        <v>1</v>
      </c>
      <c r="AC12" s="26">
        <f t="shared" si="2"/>
        <v>0</v>
      </c>
      <c r="AD12" s="39">
        <f t="shared" si="0"/>
        <v>0.13333333333333333</v>
      </c>
      <c r="AE12" s="31">
        <v>2</v>
      </c>
      <c r="AF12" s="9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85" s="7" customFormat="1" ht="30.95" customHeight="1" x14ac:dyDescent="0.25">
      <c r="A13" s="126">
        <v>6</v>
      </c>
      <c r="B13" s="149" t="s">
        <v>103</v>
      </c>
      <c r="C13" s="94" t="s">
        <v>104</v>
      </c>
      <c r="D13" s="95">
        <v>0.5</v>
      </c>
      <c r="E13" s="96" t="s">
        <v>20</v>
      </c>
      <c r="F13" s="64" t="s">
        <v>49</v>
      </c>
      <c r="G13" s="97"/>
      <c r="H13" s="97"/>
      <c r="I13" s="102"/>
      <c r="J13" s="95"/>
      <c r="K13" s="95"/>
      <c r="L13" s="64"/>
      <c r="M13" s="103"/>
      <c r="N13" s="103"/>
      <c r="O13" s="102"/>
      <c r="P13" s="95"/>
      <c r="Q13" s="95"/>
      <c r="R13" s="64"/>
      <c r="S13" s="103"/>
      <c r="T13" s="103"/>
      <c r="U13" s="102"/>
      <c r="V13" s="95"/>
      <c r="W13" s="95"/>
      <c r="X13" s="102"/>
      <c r="Y13" s="103"/>
      <c r="Z13" s="98"/>
      <c r="AA13" s="4"/>
      <c r="AB13" s="26">
        <f t="shared" si="1"/>
        <v>0.5</v>
      </c>
      <c r="AC13" s="26">
        <f t="shared" si="2"/>
        <v>0</v>
      </c>
      <c r="AD13" s="39">
        <f t="shared" si="0"/>
        <v>0.13333333333333333</v>
      </c>
      <c r="AE13" s="31">
        <v>2</v>
      </c>
      <c r="AF13" s="9"/>
    </row>
    <row r="14" spans="1:85" s="7" customFormat="1" ht="30.95" customHeight="1" x14ac:dyDescent="0.25">
      <c r="A14" s="83">
        <v>7</v>
      </c>
      <c r="B14" s="150"/>
      <c r="C14" s="94" t="s">
        <v>105</v>
      </c>
      <c r="D14" s="95">
        <v>1</v>
      </c>
      <c r="E14" s="96" t="s">
        <v>20</v>
      </c>
      <c r="F14" s="64" t="s">
        <v>50</v>
      </c>
      <c r="G14" s="97"/>
      <c r="H14" s="97"/>
      <c r="I14" s="102"/>
      <c r="J14" s="95"/>
      <c r="K14" s="95"/>
      <c r="L14" s="64"/>
      <c r="M14" s="103"/>
      <c r="N14" s="103"/>
      <c r="O14" s="102"/>
      <c r="P14" s="95"/>
      <c r="Q14" s="95"/>
      <c r="R14" s="64"/>
      <c r="S14" s="103"/>
      <c r="T14" s="103"/>
      <c r="U14" s="102"/>
      <c r="V14" s="95"/>
      <c r="W14" s="95"/>
      <c r="X14" s="102"/>
      <c r="Y14" s="103"/>
      <c r="Z14" s="98"/>
      <c r="AA14" s="4"/>
      <c r="AB14" s="26"/>
      <c r="AC14" s="26"/>
      <c r="AD14" s="39"/>
      <c r="AE14" s="31"/>
      <c r="AF14" s="9"/>
    </row>
    <row r="15" spans="1:85" s="7" customFormat="1" ht="30.95" customHeight="1" x14ac:dyDescent="0.25">
      <c r="A15" s="126">
        <v>8</v>
      </c>
      <c r="B15" s="151"/>
      <c r="C15" s="94" t="s">
        <v>106</v>
      </c>
      <c r="D15" s="95">
        <v>0.75</v>
      </c>
      <c r="E15" s="96" t="s">
        <v>20</v>
      </c>
      <c r="F15" s="64" t="s">
        <v>68</v>
      </c>
      <c r="G15" s="97"/>
      <c r="H15" s="97"/>
      <c r="I15" s="102"/>
      <c r="J15" s="95"/>
      <c r="K15" s="95"/>
      <c r="L15" s="64"/>
      <c r="M15" s="103"/>
      <c r="N15" s="103"/>
      <c r="O15" s="102"/>
      <c r="P15" s="95"/>
      <c r="Q15" s="95"/>
      <c r="R15" s="64"/>
      <c r="S15" s="103"/>
      <c r="T15" s="103"/>
      <c r="U15" s="102"/>
      <c r="V15" s="95"/>
      <c r="W15" s="95"/>
      <c r="X15" s="102"/>
      <c r="Y15" s="103"/>
      <c r="Z15" s="98"/>
      <c r="AA15" s="4"/>
      <c r="AB15" s="26">
        <f t="shared" si="1"/>
        <v>0.75</v>
      </c>
      <c r="AC15" s="26">
        <f t="shared" si="2"/>
        <v>0</v>
      </c>
      <c r="AD15" s="39">
        <f>AE15/$AE$20</f>
        <v>0.13333333333333333</v>
      </c>
      <c r="AE15" s="31">
        <v>2</v>
      </c>
      <c r="AF15" s="9"/>
    </row>
    <row r="16" spans="1:85" s="7" customFormat="1" ht="30.95" customHeight="1" x14ac:dyDescent="0.25">
      <c r="A16" s="83">
        <v>9</v>
      </c>
      <c r="B16" s="149" t="s">
        <v>107</v>
      </c>
      <c r="C16" s="111" t="s">
        <v>108</v>
      </c>
      <c r="D16" s="95">
        <v>0.75</v>
      </c>
      <c r="E16" s="96" t="s">
        <v>20</v>
      </c>
      <c r="F16" s="64" t="s">
        <v>109</v>
      </c>
      <c r="G16" s="97"/>
      <c r="H16" s="97"/>
      <c r="I16" s="102"/>
      <c r="J16" s="95"/>
      <c r="K16" s="95"/>
      <c r="L16" s="92"/>
      <c r="M16" s="103"/>
      <c r="N16" s="103"/>
      <c r="O16" s="102"/>
      <c r="P16" s="95"/>
      <c r="Q16" s="95"/>
      <c r="R16" s="64"/>
      <c r="S16" s="103"/>
      <c r="T16" s="103"/>
      <c r="U16" s="102"/>
      <c r="V16" s="95"/>
      <c r="W16" s="95"/>
      <c r="X16" s="102"/>
      <c r="Y16" s="103"/>
      <c r="Z16" s="98"/>
      <c r="AA16" s="4"/>
      <c r="AB16" s="26">
        <f t="shared" si="1"/>
        <v>0.75</v>
      </c>
      <c r="AC16" s="26">
        <f t="shared" si="2"/>
        <v>0</v>
      </c>
      <c r="AD16" s="39">
        <f>AE16/$AE$20</f>
        <v>6.6666666666666666E-2</v>
      </c>
      <c r="AE16" s="31">
        <v>1</v>
      </c>
      <c r="AF16" s="9"/>
    </row>
    <row r="17" spans="1:85" s="7" customFormat="1" ht="30.95" customHeight="1" x14ac:dyDescent="0.25">
      <c r="A17" s="126">
        <v>10</v>
      </c>
      <c r="B17" s="150"/>
      <c r="C17" s="110" t="s">
        <v>110</v>
      </c>
      <c r="D17" s="95"/>
      <c r="E17" s="96"/>
      <c r="F17" s="65"/>
      <c r="G17" s="97"/>
      <c r="H17" s="97"/>
      <c r="I17" s="102"/>
      <c r="J17" s="95">
        <v>1</v>
      </c>
      <c r="K17" s="95" t="s">
        <v>21</v>
      </c>
      <c r="L17" s="64" t="s">
        <v>51</v>
      </c>
      <c r="M17" s="103"/>
      <c r="N17" s="103"/>
      <c r="O17" s="102"/>
      <c r="P17" s="95"/>
      <c r="Q17" s="95"/>
      <c r="R17" s="64"/>
      <c r="S17" s="103"/>
      <c r="T17" s="103"/>
      <c r="U17" s="102"/>
      <c r="V17" s="95"/>
      <c r="W17" s="95"/>
      <c r="X17" s="102"/>
      <c r="Y17" s="103"/>
      <c r="Z17" s="98"/>
      <c r="AA17" s="4"/>
      <c r="AB17" s="26">
        <f t="shared" si="1"/>
        <v>1</v>
      </c>
      <c r="AC17" s="26">
        <f t="shared" si="2"/>
        <v>0</v>
      </c>
      <c r="AD17" s="39">
        <f>AE17/$AE$20</f>
        <v>6.6666666666666666E-2</v>
      </c>
      <c r="AE17" s="31">
        <v>1</v>
      </c>
      <c r="AF17" s="9"/>
    </row>
    <row r="18" spans="1:85" s="7" customFormat="1" ht="30.95" customHeight="1" x14ac:dyDescent="0.25">
      <c r="A18" s="83">
        <v>11</v>
      </c>
      <c r="B18" s="151"/>
      <c r="C18" s="111" t="s">
        <v>111</v>
      </c>
      <c r="D18" s="95"/>
      <c r="E18" s="96"/>
      <c r="F18" s="65"/>
      <c r="G18" s="97"/>
      <c r="H18" s="97"/>
      <c r="I18" s="102"/>
      <c r="J18" s="95"/>
      <c r="K18" s="95"/>
      <c r="L18" s="64"/>
      <c r="M18" s="103"/>
      <c r="N18" s="103"/>
      <c r="O18" s="102"/>
      <c r="P18" s="95"/>
      <c r="Q18" s="95"/>
      <c r="R18" s="64"/>
      <c r="S18" s="103"/>
      <c r="T18" s="103"/>
      <c r="U18" s="102"/>
      <c r="V18" s="95">
        <v>1</v>
      </c>
      <c r="W18" s="95" t="s">
        <v>23</v>
      </c>
      <c r="X18" s="102" t="s">
        <v>52</v>
      </c>
      <c r="Y18" s="103"/>
      <c r="Z18" s="98"/>
      <c r="AA18" s="4"/>
      <c r="AB18" s="26"/>
      <c r="AC18" s="26"/>
      <c r="AD18" s="39"/>
      <c r="AE18" s="31"/>
      <c r="AF18" s="9"/>
    </row>
    <row r="19" spans="1:85" s="7" customFormat="1" ht="30.95" customHeight="1" x14ac:dyDescent="0.25">
      <c r="A19" s="126">
        <v>12</v>
      </c>
      <c r="B19" s="126" t="s">
        <v>112</v>
      </c>
      <c r="C19" s="4" t="s">
        <v>113</v>
      </c>
      <c r="D19" s="95"/>
      <c r="E19" s="96"/>
      <c r="F19" s="65"/>
      <c r="G19" s="97"/>
      <c r="H19" s="97"/>
      <c r="I19" s="102"/>
      <c r="J19" s="95">
        <v>0.5</v>
      </c>
      <c r="K19" s="95" t="s">
        <v>21</v>
      </c>
      <c r="L19" s="64">
        <v>5</v>
      </c>
      <c r="M19" s="103"/>
      <c r="N19" s="103"/>
      <c r="O19" s="102"/>
      <c r="P19" s="95"/>
      <c r="Q19" s="95"/>
      <c r="R19" s="64"/>
      <c r="S19" s="103"/>
      <c r="T19" s="103"/>
      <c r="U19" s="102"/>
      <c r="V19" s="95"/>
      <c r="W19" s="95"/>
      <c r="X19" s="102"/>
      <c r="Y19" s="103"/>
      <c r="Z19" s="98"/>
      <c r="AA19" s="4"/>
      <c r="AB19" s="26">
        <f t="shared" si="1"/>
        <v>0.5</v>
      </c>
      <c r="AC19" s="26">
        <f t="shared" si="2"/>
        <v>0</v>
      </c>
      <c r="AD19" s="39">
        <f>AE19/$AE$20</f>
        <v>6.6666666666666666E-2</v>
      </c>
      <c r="AE19" s="31">
        <v>1</v>
      </c>
      <c r="AF19" s="9"/>
    </row>
    <row r="20" spans="1:85" s="13" customFormat="1" ht="23.25" customHeight="1" x14ac:dyDescent="0.25">
      <c r="A20" s="133" t="s">
        <v>2</v>
      </c>
      <c r="B20" s="134"/>
      <c r="C20" s="135"/>
      <c r="D20" s="36">
        <f>SUM(D$8:D$19)</f>
        <v>4</v>
      </c>
      <c r="E20" s="36"/>
      <c r="F20" s="65"/>
      <c r="G20" s="61">
        <f>SUM(G$9:G$19)</f>
        <v>0</v>
      </c>
      <c r="H20" s="32"/>
      <c r="I20" s="65"/>
      <c r="J20" s="61">
        <f>SUM(J$8:J$19)</f>
        <v>3</v>
      </c>
      <c r="K20" s="32"/>
      <c r="L20" s="70"/>
      <c r="M20" s="36">
        <f>SUM(M$9:M$19)</f>
        <v>0</v>
      </c>
      <c r="N20" s="32"/>
      <c r="O20" s="65"/>
      <c r="P20" s="61">
        <f>SUM(P$8:P$19)</f>
        <v>2</v>
      </c>
      <c r="Q20" s="32"/>
      <c r="R20" s="64"/>
      <c r="S20" s="36">
        <f>SUM(S$9:S$19)</f>
        <v>0</v>
      </c>
      <c r="T20" s="32"/>
      <c r="U20" s="45"/>
      <c r="V20" s="61">
        <f>SUM(V$8:V$19)</f>
        <v>1</v>
      </c>
      <c r="W20" s="32"/>
      <c r="X20" s="65"/>
      <c r="Y20" s="61">
        <f>SUM(Y$9:Y$19)</f>
        <v>0</v>
      </c>
      <c r="Z20" s="32"/>
      <c r="AA20" s="4"/>
      <c r="AB20" s="36">
        <f>SUM(AB$8:AB$19)</f>
        <v>8</v>
      </c>
      <c r="AC20" s="36">
        <f>SUM(AC$9:AC$19)</f>
        <v>0</v>
      </c>
      <c r="AD20" s="40">
        <f>SUM(AD$9:AD$19)</f>
        <v>0.99999999999999989</v>
      </c>
      <c r="AE20" s="36">
        <f>SUM(AE$9:AE$19)</f>
        <v>15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:85" s="13" customFormat="1" ht="23.25" customHeight="1" x14ac:dyDescent="0.25">
      <c r="A21" s="133" t="s">
        <v>13</v>
      </c>
      <c r="B21" s="134"/>
      <c r="C21" s="135"/>
      <c r="D21" s="136">
        <v>0.4</v>
      </c>
      <c r="E21" s="137"/>
      <c r="F21" s="137"/>
      <c r="G21" s="137"/>
      <c r="H21" s="138"/>
      <c r="I21" s="119"/>
      <c r="J21" s="139">
        <v>0.3</v>
      </c>
      <c r="K21" s="159"/>
      <c r="L21" s="159"/>
      <c r="M21" s="159"/>
      <c r="N21" s="160"/>
      <c r="O21" s="124"/>
      <c r="P21" s="136">
        <v>0.2</v>
      </c>
      <c r="Q21" s="137"/>
      <c r="R21" s="137"/>
      <c r="S21" s="137"/>
      <c r="T21" s="138"/>
      <c r="U21" s="119"/>
      <c r="V21" s="139">
        <v>0.1</v>
      </c>
      <c r="W21" s="159"/>
      <c r="X21" s="159"/>
      <c r="Y21" s="159"/>
      <c r="Z21" s="160"/>
      <c r="AA21" s="125"/>
      <c r="AB21" s="33"/>
      <c r="AC21" s="33"/>
      <c r="AD21" s="33"/>
      <c r="AE21" s="33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</row>
    <row r="22" spans="1:85" s="13" customFormat="1" ht="23.25" customHeight="1" x14ac:dyDescent="0.25">
      <c r="A22" s="133" t="s">
        <v>14</v>
      </c>
      <c r="B22" s="134"/>
      <c r="C22" s="135"/>
      <c r="D22" s="136" t="s">
        <v>15</v>
      </c>
      <c r="E22" s="137"/>
      <c r="F22" s="137"/>
      <c r="G22" s="137"/>
      <c r="H22" s="138"/>
      <c r="I22" s="119"/>
      <c r="J22" s="139" t="s">
        <v>16</v>
      </c>
      <c r="K22" s="140"/>
      <c r="L22" s="140"/>
      <c r="M22" s="140"/>
      <c r="N22" s="141"/>
      <c r="O22" s="120"/>
      <c r="P22" s="136" t="s">
        <v>17</v>
      </c>
      <c r="Q22" s="142"/>
      <c r="R22" s="142"/>
      <c r="S22" s="142"/>
      <c r="T22" s="143"/>
      <c r="U22" s="122"/>
      <c r="V22" s="139" t="s">
        <v>18</v>
      </c>
      <c r="W22" s="140"/>
      <c r="X22" s="140"/>
      <c r="Y22" s="140"/>
      <c r="Z22" s="141"/>
      <c r="AA22" s="121"/>
      <c r="AB22" s="33"/>
      <c r="AC22" s="33"/>
      <c r="AD22" s="33"/>
      <c r="AE22" s="44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</row>
    <row r="23" spans="1:85" s="13" customFormat="1" ht="23.25" customHeight="1" x14ac:dyDescent="0.25">
      <c r="A23" s="38"/>
      <c r="B23" s="38"/>
      <c r="C23" s="38"/>
      <c r="D23" s="43" t="s">
        <v>31</v>
      </c>
      <c r="E23" s="43" t="s">
        <v>24</v>
      </c>
      <c r="F23" s="43"/>
      <c r="G23" s="43" t="s">
        <v>31</v>
      </c>
      <c r="H23" s="43" t="s">
        <v>24</v>
      </c>
      <c r="I23" s="43"/>
      <c r="J23" s="43" t="s">
        <v>31</v>
      </c>
      <c r="K23" s="43" t="s">
        <v>24</v>
      </c>
      <c r="L23" s="43"/>
      <c r="M23" s="43" t="s">
        <v>31</v>
      </c>
      <c r="N23" s="43" t="s">
        <v>24</v>
      </c>
      <c r="O23" s="43"/>
      <c r="P23" s="43" t="s">
        <v>31</v>
      </c>
      <c r="Q23" s="43" t="s">
        <v>24</v>
      </c>
      <c r="R23" s="43"/>
      <c r="S23" s="43" t="s">
        <v>31</v>
      </c>
      <c r="T23" s="43" t="s">
        <v>24</v>
      </c>
      <c r="U23" s="43"/>
      <c r="V23" s="43" t="s">
        <v>31</v>
      </c>
      <c r="W23" s="43" t="s">
        <v>24</v>
      </c>
      <c r="X23" s="43"/>
      <c r="Y23" s="43" t="s">
        <v>31</v>
      </c>
      <c r="Z23" s="43" t="s">
        <v>24</v>
      </c>
      <c r="AA23" s="43"/>
      <c r="AB23" s="43" t="s">
        <v>2</v>
      </c>
      <c r="AC23" s="43" t="s">
        <v>30</v>
      </c>
      <c r="AD23" s="43" t="s">
        <v>32</v>
      </c>
      <c r="AE23" s="45"/>
      <c r="AF23" s="43" t="s">
        <v>33</v>
      </c>
      <c r="AG23" s="46" t="s">
        <v>30</v>
      </c>
      <c r="AH23" s="46" t="s">
        <v>32</v>
      </c>
      <c r="AI23" s="7"/>
      <c r="AJ23" s="7"/>
      <c r="AK23" s="7"/>
      <c r="AL23" s="7"/>
      <c r="AM23" s="7"/>
      <c r="AN23" s="7"/>
      <c r="AO23" s="7"/>
      <c r="AP23" s="7"/>
      <c r="AQ23" s="7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</row>
    <row r="24" spans="1:85" s="13" customFormat="1" ht="23.25" customHeight="1" x14ac:dyDescent="0.25">
      <c r="A24" s="38"/>
      <c r="B24" s="38"/>
      <c r="C24" s="38" t="s">
        <v>25</v>
      </c>
      <c r="D24" s="41">
        <f>SUMIF(E$9:E$19,"D",D$9:D$19)</f>
        <v>4</v>
      </c>
      <c r="E24" s="41">
        <f>COUNTIF(E$9:E$19,"D")</f>
        <v>5</v>
      </c>
      <c r="F24" s="43"/>
      <c r="G24" s="41">
        <f>SUMIF(H$9:H$19,"D",G$9:G$19)</f>
        <v>0</v>
      </c>
      <c r="H24" s="41">
        <f>COUNTIF(H$9:H$19,"D")</f>
        <v>0</v>
      </c>
      <c r="I24" s="43"/>
      <c r="J24" s="41">
        <f>SUMIF(K$9:K$19,"D",J$9:J$19)</f>
        <v>0</v>
      </c>
      <c r="K24" s="41">
        <f>COUNTIF(K$9:K$19,"D")</f>
        <v>0</v>
      </c>
      <c r="L24" s="43"/>
      <c r="M24" s="41">
        <f>SUMIF(N$9:N$19,"D",M$9:M$19)</f>
        <v>0</v>
      </c>
      <c r="N24" s="41">
        <f>COUNTIF(N$9:N$19,"D")</f>
        <v>0</v>
      </c>
      <c r="O24" s="43"/>
      <c r="P24" s="41">
        <f>SUMIF(Q$9:Q$19,"D",P$9:P$19)</f>
        <v>0</v>
      </c>
      <c r="Q24" s="41">
        <f>COUNTIF(Q$9:Q$19,"D")</f>
        <v>0</v>
      </c>
      <c r="R24" s="41"/>
      <c r="S24" s="41">
        <f>SUMIF(T$9:T$19,"D",S$9:S$19)</f>
        <v>0</v>
      </c>
      <c r="T24" s="41">
        <f>COUNTIF(T$9:T$19,"D")</f>
        <v>0</v>
      </c>
      <c r="U24" s="43"/>
      <c r="V24" s="41">
        <f>SUMIF(W$9:W$19,"D",V$9:V$19)</f>
        <v>0</v>
      </c>
      <c r="W24" s="41">
        <f>COUNTIF(W$9:W$19,"D")</f>
        <v>0</v>
      </c>
      <c r="X24" s="43"/>
      <c r="Y24" s="41">
        <f>SUMIF(Z$9:Z$19,"D",Y$9:Y$19)</f>
        <v>0</v>
      </c>
      <c r="Z24" s="41">
        <f>COUNTIF(Z$9:Z$19,"D")</f>
        <v>0</v>
      </c>
      <c r="AA24" s="41"/>
      <c r="AB24" s="41">
        <f>D24+G24+J24+M24+P24+S24+V24+Y24</f>
        <v>4</v>
      </c>
      <c r="AC24" s="41">
        <f>E24+H24+K24+N24+Q24+T24+W24+Z24</f>
        <v>5</v>
      </c>
      <c r="AD24" s="42">
        <f>AB24/10</f>
        <v>0.4</v>
      </c>
      <c r="AE24" s="43" t="s">
        <v>10</v>
      </c>
      <c r="AF24" s="48">
        <f>SUM(D24:D27,G24:G27)</f>
        <v>4</v>
      </c>
      <c r="AG24" s="48">
        <f>SUM(E24:E27, H24:H27)</f>
        <v>5</v>
      </c>
      <c r="AH24" s="47">
        <f>AF24/10</f>
        <v>0.4</v>
      </c>
      <c r="AI24" s="7"/>
      <c r="AJ24" s="7"/>
      <c r="AK24" s="7"/>
      <c r="AL24" s="7"/>
      <c r="AM24" s="7"/>
      <c r="AN24" s="7"/>
      <c r="AO24" s="7"/>
      <c r="AP24" s="7"/>
      <c r="AQ24" s="7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</row>
    <row r="25" spans="1:85" s="13" customFormat="1" ht="23.25" customHeight="1" x14ac:dyDescent="0.25">
      <c r="A25" s="38"/>
      <c r="B25" s="38"/>
      <c r="C25" s="38" t="s">
        <v>26</v>
      </c>
      <c r="D25" s="41">
        <f>SUMIF(E$9:E$19,"TB",D$9:D$19)</f>
        <v>0</v>
      </c>
      <c r="E25" s="41">
        <f>COUNTIF(E$9:E$19,"TB")</f>
        <v>0</v>
      </c>
      <c r="F25" s="43"/>
      <c r="G25" s="41">
        <f>SUMIF(H$9:H$19,"TB",G$9:G$19)</f>
        <v>0</v>
      </c>
      <c r="H25" s="41">
        <f>COUNTIF(H$9:H$19,"TB")</f>
        <v>0</v>
      </c>
      <c r="I25" s="43"/>
      <c r="J25" s="41">
        <f>SUMIF(K$9:K$19,"TB",J$9:J$19)</f>
        <v>2.25</v>
      </c>
      <c r="K25" s="41">
        <f>COUNTIF(K$9:K$19,"TB")</f>
        <v>3</v>
      </c>
      <c r="L25" s="43"/>
      <c r="M25" s="41">
        <f>SUMIF(N$9:N$19,"TB",M$9:M$19)</f>
        <v>0</v>
      </c>
      <c r="N25" s="41">
        <f>COUNTIF(N$9:N$19,"TB")</f>
        <v>0</v>
      </c>
      <c r="O25" s="43"/>
      <c r="P25" s="41">
        <f>SUMIF(Q$9:Q$19,"TB",P$9:P$19)</f>
        <v>0</v>
      </c>
      <c r="Q25" s="41">
        <f>COUNTIF(Q$9:Q$19,"TB")</f>
        <v>0</v>
      </c>
      <c r="R25" s="41"/>
      <c r="S25" s="41">
        <f>SUMIF(T$9:T$19,"TB",S$9:S$19)</f>
        <v>0</v>
      </c>
      <c r="T25" s="41">
        <f>COUNTIF(T$9:T$19,"TB")</f>
        <v>0</v>
      </c>
      <c r="U25" s="43"/>
      <c r="V25" s="41">
        <f>SUMIF(W$9:W$19,"TB",V$9:V$19)</f>
        <v>0</v>
      </c>
      <c r="W25" s="41">
        <f>COUNTIF(W$9:W$19,"TB")</f>
        <v>0</v>
      </c>
      <c r="X25" s="43"/>
      <c r="Y25" s="41">
        <f>SUMIF(Z$9:Z$19,"TB",Y$9:Y$19)</f>
        <v>0</v>
      </c>
      <c r="Z25" s="41">
        <f>COUNTIF(Z$9:Z$19,"TB")</f>
        <v>0</v>
      </c>
      <c r="AA25" s="41"/>
      <c r="AB25" s="41">
        <f t="shared" ref="AB25:AC27" si="3">D25+G25+J25+M25+P25+S25+V25+Y25</f>
        <v>2.25</v>
      </c>
      <c r="AC25" s="41">
        <f t="shared" si="3"/>
        <v>3</v>
      </c>
      <c r="AD25" s="42">
        <f t="shared" ref="AD25:AD27" si="4">AB25/10</f>
        <v>0.22500000000000001</v>
      </c>
      <c r="AE25" s="43" t="s">
        <v>11</v>
      </c>
      <c r="AF25" s="41">
        <f>SUM(J24:J27,M24:M27)</f>
        <v>2.25</v>
      </c>
      <c r="AG25" s="41">
        <f>SUM(K24:K27,N24:N27)</f>
        <v>3</v>
      </c>
      <c r="AH25" s="47">
        <f t="shared" ref="AH25:AH27" si="5">AF25/10</f>
        <v>0.22500000000000001</v>
      </c>
      <c r="AI25" s="7"/>
      <c r="AJ25" s="7"/>
      <c r="AK25" s="7"/>
      <c r="AL25" s="7"/>
      <c r="AM25" s="7"/>
      <c r="AN25" s="7"/>
      <c r="AO25" s="7"/>
      <c r="AP25" s="7"/>
      <c r="AQ25" s="7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</row>
    <row r="26" spans="1:85" s="13" customFormat="1" ht="23.25" customHeight="1" x14ac:dyDescent="0.25">
      <c r="A26" s="38"/>
      <c r="B26" s="38"/>
      <c r="C26" s="38" t="s">
        <v>27</v>
      </c>
      <c r="D26" s="41">
        <f>SUMIF(E$9:E$19,"TĐK",D$9:D$19)</f>
        <v>0</v>
      </c>
      <c r="E26" s="41">
        <f>COUNTIF(E$9:E$19,"TĐK")</f>
        <v>0</v>
      </c>
      <c r="F26" s="43"/>
      <c r="G26" s="41">
        <f>SUMIF(H$9:H$19,"TĐK",G$9:G$19)</f>
        <v>0</v>
      </c>
      <c r="H26" s="41">
        <f>COUNTIF(H$9:H$19,"TĐK")</f>
        <v>0</v>
      </c>
      <c r="I26" s="43"/>
      <c r="J26" s="41">
        <f>SUMIF(K$9:K$19,"TĐK",J$9:J$19)</f>
        <v>0</v>
      </c>
      <c r="K26" s="41">
        <f>COUNTIF(K$9:K$19,"TĐK")</f>
        <v>0</v>
      </c>
      <c r="L26" s="43"/>
      <c r="M26" s="41">
        <f>SUMIF(N$9:N$19,"TĐK",M$9:M$19)</f>
        <v>0</v>
      </c>
      <c r="N26" s="41">
        <f>COUNTIF(N$9:N$19,"TĐK")</f>
        <v>0</v>
      </c>
      <c r="O26" s="43"/>
      <c r="P26" s="41">
        <f>SUMIF(Q$9:Q$19,"TĐK",P$9:P$19)</f>
        <v>2</v>
      </c>
      <c r="Q26" s="41">
        <f>COUNTIF(Q$9:Q$19,"TĐK")</f>
        <v>2</v>
      </c>
      <c r="R26" s="41"/>
      <c r="S26" s="41">
        <f>SUMIF(T$9:T$19,"TĐK",S$9:S$19)</f>
        <v>0</v>
      </c>
      <c r="T26" s="41">
        <f>COUNTIF(T$9:T$19,"TĐK")</f>
        <v>0</v>
      </c>
      <c r="U26" s="43"/>
      <c r="V26" s="41">
        <f>SUMIF(W$9:W$19,"TĐK",V$9:V$19)</f>
        <v>0</v>
      </c>
      <c r="W26" s="41">
        <f>COUNTIF(W$9:W$19,"TĐK")</f>
        <v>0</v>
      </c>
      <c r="X26" s="43"/>
      <c r="Y26" s="41">
        <f>SUMIF(Z$9:Z$19,"TĐK",Y$9:Y$19)</f>
        <v>0</v>
      </c>
      <c r="Z26" s="41">
        <f>COUNTIF(Z$9:Z$19,"TĐK")</f>
        <v>0</v>
      </c>
      <c r="AA26" s="41"/>
      <c r="AB26" s="41">
        <f t="shared" si="3"/>
        <v>2</v>
      </c>
      <c r="AC26" s="41">
        <f t="shared" si="3"/>
        <v>2</v>
      </c>
      <c r="AD26" s="42">
        <f t="shared" si="4"/>
        <v>0.2</v>
      </c>
      <c r="AE26" s="43" t="s">
        <v>1</v>
      </c>
      <c r="AF26" s="41">
        <f>SUM(P24:P27, S24:S27)</f>
        <v>2</v>
      </c>
      <c r="AG26" s="41">
        <f>SUM(Q24:Q27, T24:T27)</f>
        <v>2</v>
      </c>
      <c r="AH26" s="47">
        <f t="shared" si="5"/>
        <v>0.2</v>
      </c>
      <c r="AI26" s="7"/>
      <c r="AJ26" s="7"/>
      <c r="AK26" s="7"/>
      <c r="AL26" s="7"/>
      <c r="AM26" s="7"/>
      <c r="AN26" s="7"/>
      <c r="AO26" s="7"/>
      <c r="AP26" s="7"/>
      <c r="AQ26" s="7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</row>
    <row r="27" spans="1:85" s="13" customFormat="1" ht="23.25" customHeight="1" x14ac:dyDescent="0.25">
      <c r="A27" s="38"/>
      <c r="B27" s="38"/>
      <c r="C27" s="38" t="s">
        <v>28</v>
      </c>
      <c r="D27" s="41">
        <f>SUMIF(E$9:E$19,"K",D$9:D$19)</f>
        <v>0</v>
      </c>
      <c r="E27" s="41">
        <f>COUNTIF(E$9:E$19,"K")</f>
        <v>0</v>
      </c>
      <c r="F27" s="43"/>
      <c r="G27" s="41">
        <f>SUMIF(H$9:H$19,"K",G$9:G$19)</f>
        <v>0</v>
      </c>
      <c r="H27" s="41">
        <f>COUNTIF(H$9:H$19,"K")</f>
        <v>0</v>
      </c>
      <c r="I27" s="43"/>
      <c r="J27" s="41">
        <f>SUMIF(K$9:K$19,"K",J$9:J$19)</f>
        <v>0</v>
      </c>
      <c r="K27" s="41">
        <f>COUNTIF(K$9:K$19,"K")</f>
        <v>0</v>
      </c>
      <c r="L27" s="43"/>
      <c r="M27" s="41">
        <f>SUMIF(N$9:N$19,"K",M$9:M$19)</f>
        <v>0</v>
      </c>
      <c r="N27" s="41">
        <f>COUNTIF(N$9:N$19,"K")</f>
        <v>0</v>
      </c>
      <c r="O27" s="43"/>
      <c r="P27" s="41">
        <f>SUMIF(Q$9:Q$19,"K",P$9:P$19)</f>
        <v>0</v>
      </c>
      <c r="Q27" s="41">
        <f>COUNTIF(Q$9:Q$19,"K")</f>
        <v>0</v>
      </c>
      <c r="R27" s="41"/>
      <c r="S27" s="41">
        <f>SUMIF(T$9:T$19,"K",S$9:S$19)</f>
        <v>0</v>
      </c>
      <c r="T27" s="41">
        <f>COUNTIF(T$9:T$19,"K")</f>
        <v>0</v>
      </c>
      <c r="U27" s="43"/>
      <c r="V27" s="41">
        <f>SUMIF(W$9:W$19,"K",V$9:V$19)</f>
        <v>1</v>
      </c>
      <c r="W27" s="41">
        <f>COUNTIF(W$9:W$19,"K")</f>
        <v>1</v>
      </c>
      <c r="X27" s="43"/>
      <c r="Y27" s="41">
        <f>SUMIF(Z$9:Z$19,"K",Y$9:Y$19)</f>
        <v>0</v>
      </c>
      <c r="Z27" s="41">
        <f>COUNTIF(Z$9:Z$19,"K")</f>
        <v>0</v>
      </c>
      <c r="AA27" s="41"/>
      <c r="AB27" s="41">
        <f t="shared" si="3"/>
        <v>1</v>
      </c>
      <c r="AC27" s="41">
        <f t="shared" si="3"/>
        <v>1</v>
      </c>
      <c r="AD27" s="42">
        <f t="shared" si="4"/>
        <v>0.1</v>
      </c>
      <c r="AE27" s="43" t="s">
        <v>4</v>
      </c>
      <c r="AF27" s="41">
        <f>SUM(V24:V27,Y24:Y27)</f>
        <v>1</v>
      </c>
      <c r="AG27" s="41">
        <f>SUM(W24:W27,Z24:Z27)</f>
        <v>1</v>
      </c>
      <c r="AH27" s="47">
        <f t="shared" si="5"/>
        <v>0.1</v>
      </c>
      <c r="AI27" s="7"/>
      <c r="AJ27" s="7"/>
      <c r="AK27" s="7"/>
      <c r="AL27" s="7"/>
      <c r="AM27" s="7"/>
      <c r="AN27" s="7"/>
      <c r="AO27" s="7"/>
      <c r="AP27" s="7"/>
      <c r="AQ27" s="7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</row>
    <row r="28" spans="1:85" s="13" customFormat="1" ht="23.25" customHeight="1" x14ac:dyDescent="0.25">
      <c r="A28" s="38"/>
      <c r="B28" s="38"/>
      <c r="C28" s="38"/>
      <c r="D28" s="49"/>
      <c r="E28" s="49"/>
      <c r="F28" s="51"/>
      <c r="G28" s="49"/>
      <c r="H28" s="49"/>
      <c r="I28" s="51"/>
      <c r="J28" s="49"/>
      <c r="K28" s="49"/>
      <c r="L28" s="51"/>
      <c r="M28" s="49"/>
      <c r="N28" s="49"/>
      <c r="O28" s="51"/>
      <c r="P28" s="49"/>
      <c r="Q28" s="49"/>
      <c r="R28" s="49"/>
      <c r="S28" s="49"/>
      <c r="T28" s="49"/>
      <c r="U28" s="51"/>
      <c r="V28" s="49"/>
      <c r="W28" s="49"/>
      <c r="X28" s="51"/>
      <c r="Y28" s="49"/>
      <c r="Z28" s="49"/>
      <c r="AA28" s="49"/>
      <c r="AB28" s="49"/>
      <c r="AC28" s="49"/>
      <c r="AD28" s="50"/>
      <c r="AE28" s="51"/>
      <c r="AF28" s="49"/>
      <c r="AG28" s="49"/>
      <c r="AH28" s="52"/>
      <c r="AI28" s="7"/>
      <c r="AJ28" s="7"/>
      <c r="AK28" s="7"/>
      <c r="AL28" s="7"/>
      <c r="AM28" s="7"/>
      <c r="AN28" s="7"/>
      <c r="AO28" s="7"/>
      <c r="AP28" s="7"/>
      <c r="AQ28" s="7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</row>
    <row r="29" spans="1:85" s="13" customFormat="1" ht="23.25" customHeight="1" x14ac:dyDescent="0.25">
      <c r="A29" s="38"/>
      <c r="B29" s="38"/>
      <c r="C29" s="38"/>
      <c r="D29" s="49"/>
      <c r="E29" s="49"/>
      <c r="F29" s="51"/>
      <c r="G29" s="49"/>
      <c r="H29" s="49"/>
      <c r="I29" s="51"/>
      <c r="J29" s="54"/>
      <c r="K29" s="54" t="s">
        <v>34</v>
      </c>
      <c r="L29" s="54"/>
      <c r="M29" s="49"/>
      <c r="N29" s="49"/>
      <c r="O29" s="51"/>
      <c r="P29" s="49"/>
      <c r="Q29" s="49"/>
      <c r="R29" s="49"/>
      <c r="S29" s="51"/>
      <c r="T29" s="51" t="s">
        <v>35</v>
      </c>
      <c r="U29" s="51"/>
      <c r="V29" s="49"/>
      <c r="W29" s="49"/>
      <c r="X29" s="51"/>
      <c r="Y29" s="49"/>
      <c r="Z29" s="49"/>
      <c r="AA29" s="49"/>
      <c r="AB29" s="49"/>
      <c r="AC29" s="49"/>
      <c r="AD29" s="50"/>
      <c r="AE29" s="51"/>
      <c r="AF29" s="49"/>
      <c r="AG29" s="49"/>
      <c r="AH29" s="52"/>
      <c r="AI29" s="7"/>
      <c r="AJ29" s="7"/>
      <c r="AK29" s="7"/>
      <c r="AL29" s="7"/>
      <c r="AM29" s="7"/>
      <c r="AN29" s="7"/>
      <c r="AO29" s="7"/>
      <c r="AP29" s="7"/>
      <c r="AQ29" s="7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</row>
    <row r="30" spans="1:85" s="13" customFormat="1" ht="23.25" customHeight="1" x14ac:dyDescent="0.25">
      <c r="A30" s="38"/>
      <c r="B30" s="38"/>
      <c r="C30" s="38"/>
      <c r="D30" s="49"/>
      <c r="E30" s="49"/>
      <c r="F30" s="51"/>
      <c r="G30" s="49"/>
      <c r="H30" s="49"/>
      <c r="I30" s="51"/>
      <c r="J30" s="54" t="s">
        <v>25</v>
      </c>
      <c r="K30" s="53">
        <f>AD24</f>
        <v>0.4</v>
      </c>
      <c r="L30" s="68"/>
      <c r="M30" s="49"/>
      <c r="N30" s="49"/>
      <c r="O30" s="51"/>
      <c r="P30" s="49"/>
      <c r="Q30" s="49"/>
      <c r="R30" s="49"/>
      <c r="S30" s="54" t="s">
        <v>10</v>
      </c>
      <c r="T30" s="53">
        <f>AH24</f>
        <v>0.4</v>
      </c>
      <c r="U30" s="68"/>
      <c r="V30" s="49"/>
      <c r="W30" s="49"/>
      <c r="X30" s="51"/>
      <c r="Y30" s="49"/>
      <c r="Z30" s="49"/>
      <c r="AA30" s="49"/>
      <c r="AB30" s="49"/>
      <c r="AC30" s="49"/>
      <c r="AD30" s="50"/>
      <c r="AE30" s="51"/>
      <c r="AF30" s="49"/>
      <c r="AG30" s="49"/>
      <c r="AH30" s="52"/>
      <c r="AI30" s="7"/>
      <c r="AJ30" s="7"/>
      <c r="AK30" s="7"/>
      <c r="AL30" s="7"/>
      <c r="AM30" s="7"/>
      <c r="AN30" s="7"/>
      <c r="AO30" s="7"/>
      <c r="AP30" s="7"/>
      <c r="AQ30" s="7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</row>
    <row r="31" spans="1:85" s="13" customFormat="1" ht="23.25" customHeight="1" x14ac:dyDescent="0.25">
      <c r="A31" s="38"/>
      <c r="B31" s="38"/>
      <c r="C31" s="38"/>
      <c r="D31" s="49"/>
      <c r="E31" s="49"/>
      <c r="F31" s="51"/>
      <c r="G31" s="49"/>
      <c r="H31" s="49"/>
      <c r="I31" s="51"/>
      <c r="J31" s="54" t="s">
        <v>26</v>
      </c>
      <c r="K31" s="53">
        <f t="shared" ref="K31:K33" si="6">AD25</f>
        <v>0.22500000000000001</v>
      </c>
      <c r="L31" s="68"/>
      <c r="M31" s="49"/>
      <c r="N31" s="49"/>
      <c r="O31" s="51"/>
      <c r="P31" s="49"/>
      <c r="Q31" s="49"/>
      <c r="R31" s="49"/>
      <c r="S31" s="54" t="s">
        <v>11</v>
      </c>
      <c r="T31" s="53">
        <f t="shared" ref="T31:T33" si="7">AH25</f>
        <v>0.22500000000000001</v>
      </c>
      <c r="U31" s="68"/>
      <c r="V31" s="49"/>
      <c r="W31" s="49"/>
      <c r="X31" s="51"/>
      <c r="Y31" s="49"/>
      <c r="Z31" s="49"/>
      <c r="AA31" s="49"/>
      <c r="AB31" s="49"/>
      <c r="AC31" s="49"/>
      <c r="AD31" s="50"/>
      <c r="AE31" s="51"/>
      <c r="AF31" s="49"/>
      <c r="AG31" s="49"/>
      <c r="AH31" s="52"/>
      <c r="AI31" s="7"/>
      <c r="AJ31" s="7"/>
      <c r="AK31" s="7"/>
      <c r="AL31" s="7"/>
      <c r="AM31" s="7"/>
      <c r="AN31" s="7"/>
      <c r="AO31" s="7"/>
      <c r="AP31" s="7"/>
      <c r="AQ31" s="7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</row>
    <row r="32" spans="1:85" s="13" customFormat="1" ht="23.25" customHeight="1" x14ac:dyDescent="0.25">
      <c r="A32" s="38"/>
      <c r="B32" s="38"/>
      <c r="C32" s="38"/>
      <c r="D32" s="49"/>
      <c r="E32" s="49"/>
      <c r="F32" s="51"/>
      <c r="G32" s="49"/>
      <c r="H32" s="49"/>
      <c r="I32" s="51"/>
      <c r="J32" s="54" t="s">
        <v>27</v>
      </c>
      <c r="K32" s="53">
        <f t="shared" si="6"/>
        <v>0.2</v>
      </c>
      <c r="L32" s="68"/>
      <c r="M32" s="49"/>
      <c r="N32" s="49"/>
      <c r="O32" s="51"/>
      <c r="P32" s="49"/>
      <c r="Q32" s="49"/>
      <c r="R32" s="49"/>
      <c r="S32" s="54" t="s">
        <v>1</v>
      </c>
      <c r="T32" s="53">
        <f t="shared" si="7"/>
        <v>0.2</v>
      </c>
      <c r="U32" s="68"/>
      <c r="V32" s="49"/>
      <c r="W32" s="49"/>
      <c r="X32" s="51"/>
      <c r="Y32" s="49"/>
      <c r="Z32" s="49"/>
      <c r="AA32" s="49"/>
      <c r="AB32" s="49"/>
      <c r="AC32" s="49"/>
      <c r="AD32" s="50"/>
      <c r="AE32" s="51"/>
      <c r="AF32" s="49"/>
      <c r="AG32" s="49"/>
      <c r="AH32" s="52"/>
      <c r="AI32" s="7"/>
      <c r="AJ32" s="7"/>
      <c r="AK32" s="7"/>
      <c r="AL32" s="7"/>
      <c r="AM32" s="7"/>
      <c r="AN32" s="7"/>
      <c r="AO32" s="7"/>
      <c r="AP32" s="7"/>
      <c r="AQ32" s="7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</row>
    <row r="33" spans="1:85" s="13" customFormat="1" ht="23.25" customHeight="1" x14ac:dyDescent="0.25">
      <c r="A33" s="38"/>
      <c r="B33" s="38"/>
      <c r="C33" s="38"/>
      <c r="D33" s="49"/>
      <c r="E33" s="49"/>
      <c r="F33" s="51"/>
      <c r="G33" s="49"/>
      <c r="H33" s="49"/>
      <c r="I33" s="51"/>
      <c r="J33" s="54" t="s">
        <v>28</v>
      </c>
      <c r="K33" s="53">
        <f t="shared" si="6"/>
        <v>0.1</v>
      </c>
      <c r="L33" s="68"/>
      <c r="M33" s="49"/>
      <c r="N33" s="49"/>
      <c r="O33" s="51"/>
      <c r="P33" s="49"/>
      <c r="Q33" s="49"/>
      <c r="R33" s="49"/>
      <c r="S33" s="54" t="s">
        <v>4</v>
      </c>
      <c r="T33" s="53">
        <f t="shared" si="7"/>
        <v>0.1</v>
      </c>
      <c r="U33" s="68"/>
      <c r="V33" s="49"/>
      <c r="W33" s="49"/>
      <c r="X33" s="51"/>
      <c r="Y33" s="49"/>
      <c r="Z33" s="49"/>
      <c r="AA33" s="49"/>
      <c r="AB33" s="49"/>
      <c r="AC33" s="49"/>
      <c r="AD33" s="50"/>
      <c r="AE33" s="51"/>
      <c r="AF33" s="49"/>
      <c r="AG33" s="49"/>
      <c r="AH33" s="52"/>
      <c r="AI33" s="7"/>
      <c r="AJ33" s="7"/>
      <c r="AK33" s="7"/>
      <c r="AL33" s="7"/>
      <c r="AM33" s="7"/>
      <c r="AN33" s="7"/>
      <c r="AO33" s="7"/>
      <c r="AP33" s="7"/>
      <c r="AQ33" s="7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</row>
    <row r="34" spans="1:85" ht="30.75" customHeight="1" x14ac:dyDescent="0.25"/>
    <row r="35" spans="1:85" ht="350.25" customHeight="1" x14ac:dyDescent="0.25">
      <c r="C35" s="161" t="s">
        <v>5</v>
      </c>
      <c r="D35" s="161"/>
      <c r="E35" s="161"/>
      <c r="F35" s="161"/>
      <c r="G35" s="161"/>
      <c r="H35" s="161"/>
      <c r="I35" s="161"/>
      <c r="J35" s="161"/>
      <c r="K35" s="161"/>
      <c r="L35" s="71"/>
      <c r="M35" s="11"/>
      <c r="N35" s="162" t="s">
        <v>19</v>
      </c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</row>
  </sheetData>
  <mergeCells count="28">
    <mergeCell ref="C35:K35"/>
    <mergeCell ref="N35:AE35"/>
    <mergeCell ref="J21:N21"/>
    <mergeCell ref="P21:T21"/>
    <mergeCell ref="V21:Z21"/>
    <mergeCell ref="A22:C22"/>
    <mergeCell ref="D22:H22"/>
    <mergeCell ref="J22:N22"/>
    <mergeCell ref="P22:T22"/>
    <mergeCell ref="V22:Z22"/>
    <mergeCell ref="D21:H21"/>
    <mergeCell ref="A20:C20"/>
    <mergeCell ref="A21:C21"/>
    <mergeCell ref="B10:B12"/>
    <mergeCell ref="B13:B15"/>
    <mergeCell ref="B16:B18"/>
    <mergeCell ref="AE5:AE6"/>
    <mergeCell ref="D6:I6"/>
    <mergeCell ref="J6:O6"/>
    <mergeCell ref="P6:U6"/>
    <mergeCell ref="V6:AA6"/>
    <mergeCell ref="AB5:AC6"/>
    <mergeCell ref="AD5:AD6"/>
    <mergeCell ref="B8:B9"/>
    <mergeCell ref="A5:A6"/>
    <mergeCell ref="B5:B6"/>
    <mergeCell ref="C5:C6"/>
    <mergeCell ref="D5:AA5"/>
  </mergeCells>
  <dataValidations count="2">
    <dataValidation type="list" showInputMessage="1" showErrorMessage="1" sqref="E10:E19" xr:uid="{00000000-0002-0000-0400-000000000000}">
      <formula1>"D, TB, TĐK, K"</formula1>
    </dataValidation>
    <dataValidation type="list" allowBlank="1" showInputMessage="1" showErrorMessage="1" sqref="E8:E9 Z9:Z19 W9:W19 Q10:Q19 T9:T19 K10:K19 N9:N19 H9:H19" xr:uid="{00000000-0002-0000-0400-000001000000}">
      <formula1>"D,TB,TĐK,K"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G33"/>
  <sheetViews>
    <sheetView showGridLines="0" zoomScale="85" zoomScaleNormal="85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C3" sqref="C3"/>
    </sheetView>
  </sheetViews>
  <sheetFormatPr defaultColWidth="9.140625" defaultRowHeight="15" x14ac:dyDescent="0.25"/>
  <cols>
    <col min="1" max="1" width="11.7109375" style="1" customWidth="1"/>
    <col min="2" max="2" width="17.85546875" style="1" customWidth="1"/>
    <col min="3" max="3" width="35.85546875" style="2" customWidth="1"/>
    <col min="4" max="5" width="6.85546875" style="37" customWidth="1"/>
    <col min="6" max="6" width="6.85546875" style="66" customWidth="1"/>
    <col min="7" max="7" width="7.85546875" style="2" customWidth="1"/>
    <col min="8" max="8" width="6.85546875" style="2" customWidth="1"/>
    <col min="9" max="9" width="6.85546875" style="67" customWidth="1"/>
    <col min="10" max="11" width="6.85546875" style="2" customWidth="1"/>
    <col min="12" max="12" width="6.85546875" style="69" customWidth="1"/>
    <col min="13" max="13" width="7.85546875" style="2" customWidth="1"/>
    <col min="14" max="14" width="6.85546875" style="2" customWidth="1"/>
    <col min="15" max="15" width="6.85546875" style="67" customWidth="1"/>
    <col min="16" max="17" width="6.85546875" style="2" customWidth="1"/>
    <col min="18" max="18" width="6.85546875" style="1" customWidth="1"/>
    <col min="19" max="19" width="7.7109375" style="2" customWidth="1"/>
    <col min="20" max="20" width="6.85546875" style="2" customWidth="1"/>
    <col min="21" max="21" width="6.85546875" style="69" customWidth="1"/>
    <col min="22" max="23" width="6.85546875" style="2" customWidth="1"/>
    <col min="24" max="24" width="6.85546875" style="67" customWidth="1"/>
    <col min="25" max="25" width="9.28515625" style="2" customWidth="1"/>
    <col min="26" max="27" width="6.85546875" style="2" customWidth="1"/>
    <col min="28" max="29" width="8.28515625" style="2" customWidth="1"/>
    <col min="30" max="30" width="16.42578125" style="2" customWidth="1"/>
    <col min="31" max="31" width="18" style="7" customWidth="1"/>
    <col min="32" max="32" width="20.42578125" style="7" customWidth="1"/>
    <col min="33" max="85" width="9.140625" style="7"/>
    <col min="86" max="16384" width="9.140625" style="2"/>
  </cols>
  <sheetData>
    <row r="2" spans="1:85" ht="25.5" x14ac:dyDescent="0.35">
      <c r="C2" s="73" t="s">
        <v>41</v>
      </c>
      <c r="D2" s="34"/>
      <c r="E2" s="34"/>
      <c r="F2" s="34"/>
      <c r="G2" s="5"/>
      <c r="H2" s="5"/>
      <c r="I2" s="63"/>
      <c r="J2" s="5"/>
      <c r="K2" s="5"/>
      <c r="L2" s="5"/>
      <c r="M2" s="5"/>
      <c r="N2" s="5"/>
      <c r="O2" s="63"/>
      <c r="P2" s="5"/>
      <c r="Q2" s="5"/>
      <c r="R2" s="63"/>
      <c r="S2" s="5"/>
      <c r="T2" s="5"/>
      <c r="U2" s="5"/>
      <c r="V2" s="5"/>
      <c r="W2" s="5"/>
      <c r="X2" s="63"/>
      <c r="Y2" s="5"/>
      <c r="Z2" s="5"/>
      <c r="AA2" s="5"/>
      <c r="AB2" s="5"/>
      <c r="AC2" s="5"/>
      <c r="AD2" s="5"/>
    </row>
    <row r="3" spans="1:85" ht="25.5" x14ac:dyDescent="0.35">
      <c r="C3" s="73" t="s">
        <v>53</v>
      </c>
      <c r="D3" s="34"/>
      <c r="E3" s="34"/>
      <c r="F3" s="34"/>
      <c r="G3" s="5"/>
      <c r="H3" s="5"/>
      <c r="I3" s="63"/>
      <c r="J3" s="5"/>
      <c r="K3" s="5"/>
      <c r="L3" s="5"/>
      <c r="M3" s="5"/>
      <c r="N3" s="5"/>
      <c r="O3" s="63"/>
      <c r="P3" s="5"/>
      <c r="Q3" s="5"/>
      <c r="R3" s="63"/>
      <c r="S3" s="5"/>
      <c r="T3" s="5"/>
      <c r="U3" s="5"/>
      <c r="V3" s="5"/>
      <c r="W3" s="5"/>
      <c r="X3" s="63"/>
      <c r="Y3" s="5"/>
      <c r="Z3" s="5"/>
      <c r="AA3" s="5"/>
      <c r="AB3" s="5"/>
      <c r="AC3" s="5"/>
      <c r="AD3" s="5"/>
    </row>
    <row r="5" spans="1:85" ht="24.95" customHeight="1" x14ac:dyDescent="0.25">
      <c r="A5" s="144" t="s">
        <v>3</v>
      </c>
      <c r="B5" s="144" t="s">
        <v>6</v>
      </c>
      <c r="C5" s="144" t="s">
        <v>40</v>
      </c>
      <c r="D5" s="146" t="s">
        <v>0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  <c r="AB5" s="146" t="s">
        <v>2</v>
      </c>
      <c r="AC5" s="148"/>
      <c r="AD5" s="152" t="s">
        <v>12</v>
      </c>
      <c r="AE5" s="152" t="s">
        <v>29</v>
      </c>
    </row>
    <row r="6" spans="1:85" ht="60" customHeight="1" x14ac:dyDescent="0.25">
      <c r="A6" s="145"/>
      <c r="B6" s="145"/>
      <c r="C6" s="145"/>
      <c r="D6" s="153" t="s">
        <v>10</v>
      </c>
      <c r="E6" s="154"/>
      <c r="F6" s="154"/>
      <c r="G6" s="154"/>
      <c r="H6" s="154"/>
      <c r="I6" s="155"/>
      <c r="J6" s="153" t="s">
        <v>11</v>
      </c>
      <c r="K6" s="154"/>
      <c r="L6" s="154"/>
      <c r="M6" s="154"/>
      <c r="N6" s="154"/>
      <c r="O6" s="155"/>
      <c r="P6" s="153" t="s">
        <v>1</v>
      </c>
      <c r="Q6" s="154"/>
      <c r="R6" s="154"/>
      <c r="S6" s="154"/>
      <c r="T6" s="154"/>
      <c r="U6" s="155"/>
      <c r="V6" s="156" t="s">
        <v>4</v>
      </c>
      <c r="W6" s="156"/>
      <c r="X6" s="156"/>
      <c r="Y6" s="156"/>
      <c r="Z6" s="156"/>
      <c r="AA6" s="156"/>
      <c r="AB6" s="157"/>
      <c r="AC6" s="158"/>
      <c r="AD6" s="152"/>
      <c r="AE6" s="152"/>
      <c r="AF6" s="8"/>
    </row>
    <row r="7" spans="1:85" ht="30.95" customHeight="1" x14ac:dyDescent="0.25">
      <c r="A7" s="6"/>
      <c r="B7" s="6"/>
      <c r="C7" s="6"/>
      <c r="D7" s="16" t="s">
        <v>7</v>
      </c>
      <c r="E7" s="16" t="s">
        <v>9</v>
      </c>
      <c r="F7" s="72" t="s">
        <v>36</v>
      </c>
      <c r="G7" s="17" t="s">
        <v>8</v>
      </c>
      <c r="H7" s="17" t="s">
        <v>9</v>
      </c>
      <c r="I7" s="72" t="s">
        <v>36</v>
      </c>
      <c r="J7" s="16" t="s">
        <v>7</v>
      </c>
      <c r="K7" s="16" t="s">
        <v>9</v>
      </c>
      <c r="L7" s="72" t="s">
        <v>36</v>
      </c>
      <c r="M7" s="17" t="s">
        <v>8</v>
      </c>
      <c r="N7" s="17" t="s">
        <v>9</v>
      </c>
      <c r="O7" s="72" t="s">
        <v>36</v>
      </c>
      <c r="P7" s="16" t="s">
        <v>7</v>
      </c>
      <c r="Q7" s="16" t="s">
        <v>9</v>
      </c>
      <c r="R7" s="72" t="s">
        <v>36</v>
      </c>
      <c r="S7" s="17" t="s">
        <v>8</v>
      </c>
      <c r="T7" s="17" t="s">
        <v>9</v>
      </c>
      <c r="U7" s="72" t="s">
        <v>36</v>
      </c>
      <c r="V7" s="16" t="s">
        <v>7</v>
      </c>
      <c r="W7" s="16" t="s">
        <v>9</v>
      </c>
      <c r="X7" s="72" t="s">
        <v>36</v>
      </c>
      <c r="Y7" s="17" t="s">
        <v>8</v>
      </c>
      <c r="Z7" s="17" t="s">
        <v>9</v>
      </c>
      <c r="AA7" s="72" t="s">
        <v>36</v>
      </c>
      <c r="AB7" s="18" t="s">
        <v>7</v>
      </c>
      <c r="AC7" s="18" t="s">
        <v>8</v>
      </c>
      <c r="AD7" s="10"/>
      <c r="AE7" s="19"/>
      <c r="AF7" s="8"/>
    </row>
    <row r="8" spans="1:85" s="4" customFormat="1" ht="30.95" customHeight="1" x14ac:dyDescent="0.25">
      <c r="A8" s="3">
        <v>1</v>
      </c>
      <c r="B8" s="149" t="s">
        <v>54</v>
      </c>
      <c r="C8" s="27" t="s">
        <v>55</v>
      </c>
      <c r="D8" s="35">
        <v>0.5</v>
      </c>
      <c r="E8" s="35" t="s">
        <v>20</v>
      </c>
      <c r="F8" s="26" t="s">
        <v>45</v>
      </c>
      <c r="G8" s="22"/>
      <c r="H8" s="22"/>
      <c r="I8" s="26"/>
      <c r="J8" s="20"/>
      <c r="K8" s="20"/>
      <c r="L8" s="26"/>
      <c r="M8" s="23"/>
      <c r="N8" s="22"/>
      <c r="O8" s="26"/>
      <c r="P8" s="24"/>
      <c r="Q8" s="24"/>
      <c r="R8" s="26"/>
      <c r="S8" s="25"/>
      <c r="T8" s="25"/>
      <c r="U8" s="26"/>
      <c r="V8" s="24"/>
      <c r="W8" s="24"/>
      <c r="X8" s="26"/>
      <c r="Y8" s="25"/>
      <c r="Z8" s="14"/>
      <c r="AA8" s="26"/>
      <c r="AB8" s="26">
        <f>D8+J8+P8+V8</f>
        <v>0.5</v>
      </c>
      <c r="AC8" s="26">
        <f>G8+M8+S8+Y8</f>
        <v>0</v>
      </c>
      <c r="AD8" s="39">
        <f t="shared" ref="AD8:AD13" si="0">AE8/$AE$18</f>
        <v>8.5714285714285715E-2</v>
      </c>
      <c r="AE8" s="31">
        <v>3</v>
      </c>
      <c r="AF8" s="9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</row>
    <row r="9" spans="1:85" s="4" customFormat="1" ht="30.95" customHeight="1" x14ac:dyDescent="0.25">
      <c r="A9" s="74">
        <v>2</v>
      </c>
      <c r="B9" s="151"/>
      <c r="C9" s="27" t="s">
        <v>56</v>
      </c>
      <c r="D9" s="35">
        <v>0.5</v>
      </c>
      <c r="E9" s="35" t="s">
        <v>20</v>
      </c>
      <c r="F9" s="26" t="s">
        <v>46</v>
      </c>
      <c r="G9" s="22"/>
      <c r="H9" s="22"/>
      <c r="I9" s="26"/>
      <c r="J9" s="20"/>
      <c r="K9" s="20"/>
      <c r="L9" s="26"/>
      <c r="M9" s="23"/>
      <c r="N9" s="22"/>
      <c r="O9" s="26"/>
      <c r="P9" s="24"/>
      <c r="Q9" s="24"/>
      <c r="R9" s="26"/>
      <c r="S9" s="25"/>
      <c r="T9" s="25"/>
      <c r="U9" s="26"/>
      <c r="V9" s="24"/>
      <c r="W9" s="24"/>
      <c r="X9" s="26"/>
      <c r="Y9" s="25"/>
      <c r="Z9" s="14"/>
      <c r="AA9" s="26"/>
      <c r="AB9" s="26">
        <f>D9+J9+P9+V9</f>
        <v>0.5</v>
      </c>
      <c r="AC9" s="26">
        <f>G9+M9+S9+Y9</f>
        <v>0</v>
      </c>
      <c r="AD9" s="39">
        <f t="shared" si="0"/>
        <v>8.5714285714285715E-2</v>
      </c>
      <c r="AE9" s="31">
        <v>3</v>
      </c>
      <c r="AF9" s="9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s="4" customFormat="1" ht="30.95" customHeight="1" x14ac:dyDescent="0.25">
      <c r="A10" s="3">
        <v>3</v>
      </c>
      <c r="B10" s="149" t="s">
        <v>59</v>
      </c>
      <c r="C10" s="27" t="s">
        <v>57</v>
      </c>
      <c r="D10" s="35">
        <v>1</v>
      </c>
      <c r="E10" s="35" t="s">
        <v>20</v>
      </c>
      <c r="F10" s="26" t="s">
        <v>37</v>
      </c>
      <c r="G10" s="22"/>
      <c r="H10" s="22"/>
      <c r="I10" s="26"/>
      <c r="J10" s="35"/>
      <c r="K10" s="35"/>
      <c r="L10" s="26"/>
      <c r="M10" s="21"/>
      <c r="N10" s="22"/>
      <c r="O10" s="26"/>
      <c r="P10" s="28"/>
      <c r="Q10" s="28"/>
      <c r="R10" s="26"/>
      <c r="S10" s="29"/>
      <c r="T10" s="29"/>
      <c r="U10" s="26"/>
      <c r="V10" s="28"/>
      <c r="W10" s="28"/>
      <c r="X10" s="26"/>
      <c r="Y10" s="29"/>
      <c r="Z10" s="30"/>
      <c r="AA10" s="26"/>
      <c r="AB10" s="26">
        <f t="shared" ref="AB10:AB15" si="1">D10+J10+P10+V10</f>
        <v>1</v>
      </c>
      <c r="AC10" s="26">
        <f t="shared" ref="AC10:AC15" si="2">G10+M10+S10+Y10</f>
        <v>0</v>
      </c>
      <c r="AD10" s="39">
        <f t="shared" si="0"/>
        <v>0.25714285714285712</v>
      </c>
      <c r="AE10" s="31">
        <v>9</v>
      </c>
      <c r="AF10" s="9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85" s="4" customFormat="1" ht="30.95" customHeight="1" x14ac:dyDescent="0.25">
      <c r="A11" s="3">
        <v>4</v>
      </c>
      <c r="B11" s="151"/>
      <c r="C11" s="27" t="s">
        <v>58</v>
      </c>
      <c r="D11" s="35">
        <v>0.5</v>
      </c>
      <c r="E11" s="35" t="s">
        <v>21</v>
      </c>
      <c r="F11" s="26" t="s">
        <v>49</v>
      </c>
      <c r="G11" s="22"/>
      <c r="H11" s="22"/>
      <c r="I11" s="26"/>
      <c r="J11" s="35">
        <v>1</v>
      </c>
      <c r="K11" s="35" t="s">
        <v>21</v>
      </c>
      <c r="L11" s="26" t="s">
        <v>38</v>
      </c>
      <c r="M11" s="23"/>
      <c r="N11" s="22"/>
      <c r="O11" s="26"/>
      <c r="P11" s="28"/>
      <c r="Q11" s="28"/>
      <c r="R11" s="26"/>
      <c r="S11" s="29"/>
      <c r="T11" s="29"/>
      <c r="U11" s="26"/>
      <c r="V11" s="28"/>
      <c r="W11" s="28"/>
      <c r="X11" s="26"/>
      <c r="Y11" s="29"/>
      <c r="Z11" s="30"/>
      <c r="AA11" s="26"/>
      <c r="AB11" s="26">
        <f t="shared" si="1"/>
        <v>1.5</v>
      </c>
      <c r="AC11" s="26">
        <f t="shared" si="2"/>
        <v>0</v>
      </c>
      <c r="AD11" s="39">
        <f t="shared" si="0"/>
        <v>0.11428571428571428</v>
      </c>
      <c r="AE11" s="31">
        <v>4</v>
      </c>
      <c r="AF11" s="9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 s="4" customFormat="1" ht="30.95" customHeight="1" x14ac:dyDescent="0.25">
      <c r="A12" s="3">
        <v>5</v>
      </c>
      <c r="B12" s="149" t="s">
        <v>60</v>
      </c>
      <c r="C12" s="27" t="s">
        <v>61</v>
      </c>
      <c r="D12" s="35"/>
      <c r="E12" s="35"/>
      <c r="F12" s="26"/>
      <c r="G12" s="22"/>
      <c r="H12" s="22"/>
      <c r="I12" s="26"/>
      <c r="J12" s="35">
        <v>1</v>
      </c>
      <c r="K12" s="35" t="s">
        <v>21</v>
      </c>
      <c r="L12" s="26" t="s">
        <v>50</v>
      </c>
      <c r="M12" s="21"/>
      <c r="N12" s="22"/>
      <c r="O12" s="26"/>
      <c r="P12" s="35"/>
      <c r="Q12" s="35"/>
      <c r="R12" s="26"/>
      <c r="S12" s="29"/>
      <c r="T12" s="29"/>
      <c r="U12" s="26"/>
      <c r="V12" s="35"/>
      <c r="W12" s="35"/>
      <c r="X12" s="26"/>
      <c r="Y12" s="29"/>
      <c r="Z12" s="14"/>
      <c r="AA12" s="26"/>
      <c r="AB12" s="26">
        <f t="shared" si="1"/>
        <v>1</v>
      </c>
      <c r="AC12" s="26">
        <f t="shared" si="2"/>
        <v>0</v>
      </c>
      <c r="AD12" s="39">
        <f t="shared" si="0"/>
        <v>0.17142857142857143</v>
      </c>
      <c r="AE12" s="31">
        <v>6</v>
      </c>
      <c r="AF12" s="9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85" s="4" customFormat="1" ht="30.95" customHeight="1" x14ac:dyDescent="0.25">
      <c r="A13" s="3">
        <v>6</v>
      </c>
      <c r="B13" s="151"/>
      <c r="C13" s="27" t="s">
        <v>62</v>
      </c>
      <c r="D13" s="35">
        <v>0.5</v>
      </c>
      <c r="E13" s="35" t="s">
        <v>20</v>
      </c>
      <c r="F13" s="26" t="s">
        <v>51</v>
      </c>
      <c r="G13" s="22"/>
      <c r="H13" s="22"/>
      <c r="I13" s="26"/>
      <c r="J13" s="20"/>
      <c r="K13" s="20"/>
      <c r="L13" s="26"/>
      <c r="M13" s="21"/>
      <c r="N13" s="22"/>
      <c r="O13" s="26"/>
      <c r="P13" s="35">
        <v>1</v>
      </c>
      <c r="Q13" s="35" t="s">
        <v>22</v>
      </c>
      <c r="R13" s="26" t="s">
        <v>52</v>
      </c>
      <c r="S13" s="29"/>
      <c r="T13" s="29"/>
      <c r="U13" s="26"/>
      <c r="V13" s="28"/>
      <c r="W13" s="93"/>
      <c r="X13" s="26"/>
      <c r="Y13" s="29"/>
      <c r="Z13" s="15"/>
      <c r="AA13" s="26"/>
      <c r="AB13" s="26">
        <f t="shared" si="1"/>
        <v>1.5</v>
      </c>
      <c r="AC13" s="26">
        <f t="shared" si="2"/>
        <v>0</v>
      </c>
      <c r="AD13" s="39">
        <f t="shared" si="0"/>
        <v>0.11428571428571428</v>
      </c>
      <c r="AE13" s="31">
        <v>4</v>
      </c>
      <c r="AF13" s="9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85" s="4" customFormat="1" ht="30.95" customHeight="1" x14ac:dyDescent="0.25">
      <c r="A14" s="75">
        <v>7</v>
      </c>
      <c r="B14" s="149" t="s">
        <v>63</v>
      </c>
      <c r="C14" s="27" t="s">
        <v>64</v>
      </c>
      <c r="D14" s="35">
        <v>0.5</v>
      </c>
      <c r="E14" s="35" t="s">
        <v>20</v>
      </c>
      <c r="F14" s="26" t="s">
        <v>47</v>
      </c>
      <c r="G14" s="22"/>
      <c r="H14" s="22"/>
      <c r="I14" s="26"/>
      <c r="J14" s="35"/>
      <c r="K14" s="35"/>
      <c r="L14" s="26"/>
      <c r="M14" s="21"/>
      <c r="N14" s="22"/>
      <c r="O14" s="26"/>
      <c r="P14" s="35"/>
      <c r="Q14" s="35"/>
      <c r="R14" s="26"/>
      <c r="S14" s="29"/>
      <c r="T14" s="29"/>
      <c r="U14" s="26"/>
      <c r="V14" s="28"/>
      <c r="W14" s="28"/>
      <c r="X14" s="26"/>
      <c r="Y14" s="29"/>
      <c r="Z14" s="15"/>
      <c r="AA14" s="26"/>
      <c r="AB14" s="26">
        <f t="shared" si="1"/>
        <v>0.5</v>
      </c>
      <c r="AC14" s="26"/>
      <c r="AD14" s="39"/>
      <c r="AE14" s="31"/>
      <c r="AF14" s="9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85" s="4" customFormat="1" ht="30.95" customHeight="1" x14ac:dyDescent="0.25">
      <c r="A15" s="3">
        <v>8</v>
      </c>
      <c r="B15" s="151"/>
      <c r="C15" s="27" t="s">
        <v>69</v>
      </c>
      <c r="D15" s="35"/>
      <c r="E15" s="35"/>
      <c r="F15" s="26"/>
      <c r="G15" s="22"/>
      <c r="H15" s="22"/>
      <c r="I15" s="26"/>
      <c r="J15" s="35">
        <v>0.5</v>
      </c>
      <c r="K15" s="35" t="s">
        <v>20</v>
      </c>
      <c r="L15" s="26" t="s">
        <v>48</v>
      </c>
      <c r="M15" s="21"/>
      <c r="N15" s="22"/>
      <c r="O15" s="26"/>
      <c r="P15" s="35"/>
      <c r="Q15" s="35"/>
      <c r="R15" s="26"/>
      <c r="S15" s="29"/>
      <c r="T15" s="29"/>
      <c r="U15" s="26"/>
      <c r="V15" s="28"/>
      <c r="W15" s="28"/>
      <c r="X15" s="26"/>
      <c r="Y15" s="29"/>
      <c r="Z15" s="15"/>
      <c r="AA15" s="26"/>
      <c r="AB15" s="26">
        <f t="shared" si="1"/>
        <v>0.5</v>
      </c>
      <c r="AC15" s="26">
        <f t="shared" si="2"/>
        <v>0</v>
      </c>
      <c r="AD15" s="39">
        <f>AE15/$AE$18</f>
        <v>0.17142857142857143</v>
      </c>
      <c r="AE15" s="31">
        <v>6</v>
      </c>
      <c r="AF15" s="9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</row>
    <row r="16" spans="1:85" s="4" customFormat="1" ht="30.95" customHeight="1" x14ac:dyDescent="0.25">
      <c r="A16" s="108">
        <v>9</v>
      </c>
      <c r="B16" s="149" t="s">
        <v>66</v>
      </c>
      <c r="C16" s="107" t="s">
        <v>67</v>
      </c>
      <c r="D16" s="91">
        <v>0.5</v>
      </c>
      <c r="E16" s="35" t="s">
        <v>20</v>
      </c>
      <c r="F16" s="26" t="s">
        <v>42</v>
      </c>
      <c r="G16" s="22"/>
      <c r="H16" s="22"/>
      <c r="I16" s="26"/>
      <c r="J16" s="35">
        <v>0.5</v>
      </c>
      <c r="K16" s="35" t="s">
        <v>21</v>
      </c>
      <c r="L16" s="26" t="s">
        <v>42</v>
      </c>
      <c r="M16" s="21"/>
      <c r="N16" s="22"/>
      <c r="O16" s="26"/>
      <c r="P16" s="35"/>
      <c r="Q16" s="35"/>
      <c r="R16" s="26"/>
      <c r="S16" s="29"/>
      <c r="T16" s="29"/>
      <c r="U16" s="26"/>
      <c r="V16" s="28"/>
      <c r="W16" s="28"/>
      <c r="X16" s="26"/>
      <c r="Y16" s="29"/>
      <c r="Z16" s="15"/>
      <c r="AA16" s="26"/>
      <c r="AB16" s="26"/>
      <c r="AC16" s="26"/>
      <c r="AD16" s="39"/>
      <c r="AE16" s="31"/>
      <c r="AF16" s="9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</row>
    <row r="17" spans="1:85" s="4" customFormat="1" ht="30.95" customHeight="1" x14ac:dyDescent="0.25">
      <c r="A17" s="108">
        <v>10</v>
      </c>
      <c r="B17" s="150"/>
      <c r="C17" s="109" t="s">
        <v>65</v>
      </c>
      <c r="D17" s="35"/>
      <c r="E17" s="35"/>
      <c r="F17" s="26"/>
      <c r="G17" s="22"/>
      <c r="H17" s="22"/>
      <c r="I17" s="26"/>
      <c r="J17" s="91"/>
      <c r="K17" s="35"/>
      <c r="L17" s="26"/>
      <c r="M17" s="21"/>
      <c r="N17" s="22"/>
      <c r="O17" s="26"/>
      <c r="P17" s="35">
        <v>1</v>
      </c>
      <c r="Q17" s="35" t="s">
        <v>22</v>
      </c>
      <c r="R17" s="26" t="s">
        <v>43</v>
      </c>
      <c r="S17" s="29"/>
      <c r="T17" s="29"/>
      <c r="U17" s="26"/>
      <c r="V17" s="93">
        <v>1</v>
      </c>
      <c r="W17" s="93" t="s">
        <v>23</v>
      </c>
      <c r="X17" s="26" t="s">
        <v>44</v>
      </c>
      <c r="Y17" s="29"/>
      <c r="Z17" s="15"/>
      <c r="AA17" s="26"/>
      <c r="AB17" s="26"/>
      <c r="AC17" s="26"/>
      <c r="AD17" s="39"/>
      <c r="AE17" s="31"/>
      <c r="AF17" s="9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</row>
    <row r="18" spans="1:85" s="13" customFormat="1" ht="23.25" customHeight="1" x14ac:dyDescent="0.25">
      <c r="A18" s="104" t="s">
        <v>2</v>
      </c>
      <c r="B18" s="105"/>
      <c r="C18" s="106"/>
      <c r="D18" s="36">
        <f>SUM(D$8:D$17)</f>
        <v>4</v>
      </c>
      <c r="E18" s="36"/>
      <c r="F18" s="65"/>
      <c r="G18" s="61">
        <f>SUM(G$8:G$17)</f>
        <v>0</v>
      </c>
      <c r="H18" s="32"/>
      <c r="I18" s="65"/>
      <c r="J18" s="61">
        <f>SUM(J$8:J$17)</f>
        <v>3</v>
      </c>
      <c r="K18" s="32"/>
      <c r="L18" s="70"/>
      <c r="M18" s="36">
        <f>SUM(M$8:M$17)</f>
        <v>0</v>
      </c>
      <c r="N18" s="32"/>
      <c r="O18" s="65"/>
      <c r="P18" s="61">
        <f>SUM(P$8:P$17)</f>
        <v>2</v>
      </c>
      <c r="Q18" s="32"/>
      <c r="R18" s="64"/>
      <c r="S18" s="36">
        <f>SUM(S$8:S$17)</f>
        <v>0</v>
      </c>
      <c r="T18" s="32"/>
      <c r="U18" s="45"/>
      <c r="V18" s="61">
        <f>SUM(V$8:V$17)</f>
        <v>1</v>
      </c>
      <c r="W18" s="32"/>
      <c r="X18" s="65"/>
      <c r="Y18" s="61">
        <f>SUM(Y$8:Y$17)</f>
        <v>0</v>
      </c>
      <c r="Z18" s="32"/>
      <c r="AA18" s="4"/>
      <c r="AB18" s="36">
        <f>SUM(AB$8:AB$17)</f>
        <v>7</v>
      </c>
      <c r="AC18" s="36">
        <f>SUM(AC$8:AC$17)</f>
        <v>0</v>
      </c>
      <c r="AD18" s="40">
        <f>SUM(AD$8:AD$17)</f>
        <v>1</v>
      </c>
      <c r="AE18" s="36">
        <f>SUM(AE$8:AE$17)</f>
        <v>35</v>
      </c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</row>
    <row r="19" spans="1:85" s="13" customFormat="1" ht="23.25" customHeight="1" x14ac:dyDescent="0.25">
      <c r="A19" s="104" t="s">
        <v>13</v>
      </c>
      <c r="B19" s="105"/>
      <c r="C19" s="106"/>
      <c r="D19" s="136">
        <v>0.4</v>
      </c>
      <c r="E19" s="137"/>
      <c r="F19" s="137"/>
      <c r="G19" s="137"/>
      <c r="H19" s="138"/>
      <c r="I19" s="57"/>
      <c r="J19" s="139">
        <v>0.3</v>
      </c>
      <c r="K19" s="159"/>
      <c r="L19" s="159"/>
      <c r="M19" s="159"/>
      <c r="N19" s="160"/>
      <c r="O19" s="59"/>
      <c r="P19" s="136">
        <v>0.2</v>
      </c>
      <c r="Q19" s="137"/>
      <c r="R19" s="137"/>
      <c r="S19" s="137"/>
      <c r="T19" s="138"/>
      <c r="U19" s="57"/>
      <c r="V19" s="139">
        <v>0.1</v>
      </c>
      <c r="W19" s="159"/>
      <c r="X19" s="159"/>
      <c r="Y19" s="159"/>
      <c r="Z19" s="160"/>
      <c r="AA19" s="60"/>
      <c r="AB19" s="33"/>
      <c r="AC19" s="33"/>
      <c r="AD19" s="33"/>
      <c r="AE19" s="33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</row>
    <row r="20" spans="1:85" s="13" customFormat="1" ht="23.25" customHeight="1" x14ac:dyDescent="0.25">
      <c r="A20" s="104" t="s">
        <v>14</v>
      </c>
      <c r="B20" s="105"/>
      <c r="C20" s="106"/>
      <c r="D20" s="136" t="s">
        <v>15</v>
      </c>
      <c r="E20" s="137"/>
      <c r="F20" s="137"/>
      <c r="G20" s="137"/>
      <c r="H20" s="138"/>
      <c r="I20" s="57"/>
      <c r="J20" s="139" t="s">
        <v>16</v>
      </c>
      <c r="K20" s="140"/>
      <c r="L20" s="140"/>
      <c r="M20" s="140"/>
      <c r="N20" s="141"/>
      <c r="O20" s="55"/>
      <c r="P20" s="136" t="s">
        <v>17</v>
      </c>
      <c r="Q20" s="142"/>
      <c r="R20" s="142"/>
      <c r="S20" s="142"/>
      <c r="T20" s="143"/>
      <c r="U20" s="58"/>
      <c r="V20" s="139" t="s">
        <v>18</v>
      </c>
      <c r="W20" s="140"/>
      <c r="X20" s="140"/>
      <c r="Y20" s="140"/>
      <c r="Z20" s="141"/>
      <c r="AA20" s="56"/>
      <c r="AB20" s="33"/>
      <c r="AC20" s="33"/>
      <c r="AD20" s="33"/>
      <c r="AE20" s="44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:85" s="13" customFormat="1" ht="23.25" customHeight="1" x14ac:dyDescent="0.25">
      <c r="B21" s="38"/>
      <c r="C21" s="38"/>
      <c r="D21" s="43" t="s">
        <v>31</v>
      </c>
      <c r="E21" s="43" t="s">
        <v>24</v>
      </c>
      <c r="F21" s="43"/>
      <c r="G21" s="43" t="s">
        <v>31</v>
      </c>
      <c r="H21" s="43" t="s">
        <v>24</v>
      </c>
      <c r="I21" s="43"/>
      <c r="J21" s="43" t="s">
        <v>31</v>
      </c>
      <c r="K21" s="43" t="s">
        <v>24</v>
      </c>
      <c r="L21" s="43"/>
      <c r="M21" s="43" t="s">
        <v>31</v>
      </c>
      <c r="N21" s="43" t="s">
        <v>24</v>
      </c>
      <c r="O21" s="43"/>
      <c r="P21" s="43" t="s">
        <v>31</v>
      </c>
      <c r="Q21" s="43" t="s">
        <v>24</v>
      </c>
      <c r="R21" s="43"/>
      <c r="S21" s="43" t="s">
        <v>31</v>
      </c>
      <c r="T21" s="43" t="s">
        <v>24</v>
      </c>
      <c r="U21" s="43"/>
      <c r="V21" s="43" t="s">
        <v>31</v>
      </c>
      <c r="W21" s="43" t="s">
        <v>24</v>
      </c>
      <c r="X21" s="43"/>
      <c r="Y21" s="43" t="s">
        <v>31</v>
      </c>
      <c r="Z21" s="43" t="s">
        <v>24</v>
      </c>
      <c r="AA21" s="43"/>
      <c r="AB21" s="43" t="s">
        <v>2</v>
      </c>
      <c r="AC21" s="43" t="s">
        <v>30</v>
      </c>
      <c r="AD21" s="43" t="s">
        <v>32</v>
      </c>
      <c r="AE21" s="45"/>
      <c r="AF21" s="43" t="s">
        <v>33</v>
      </c>
      <c r="AG21" s="46" t="s">
        <v>30</v>
      </c>
      <c r="AH21" s="46" t="s">
        <v>32</v>
      </c>
      <c r="AI21" s="7"/>
      <c r="AJ21" s="7"/>
      <c r="AK21" s="7"/>
      <c r="AL21" s="7"/>
      <c r="AM21" s="7"/>
      <c r="AN21" s="7"/>
      <c r="AO21" s="7"/>
      <c r="AP21" s="7"/>
      <c r="AQ21" s="7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</row>
    <row r="22" spans="1:85" s="13" customFormat="1" ht="23.25" customHeight="1" x14ac:dyDescent="0.25">
      <c r="A22" s="38"/>
      <c r="B22" s="38"/>
      <c r="C22" s="38" t="s">
        <v>25</v>
      </c>
      <c r="D22" s="41">
        <f>SUMIF(E$8:E$17,"D",D$8:D$17)</f>
        <v>3.5</v>
      </c>
      <c r="E22" s="41">
        <f>COUNTIF(E$8:E$17,"D")</f>
        <v>6</v>
      </c>
      <c r="F22" s="43"/>
      <c r="G22" s="41">
        <f>SUMIF(H$8:H$17,"D",G$8:G$17)</f>
        <v>0</v>
      </c>
      <c r="H22" s="41">
        <f>COUNTIF(H$8:H$17,"D")</f>
        <v>0</v>
      </c>
      <c r="I22" s="43"/>
      <c r="J22" s="41">
        <f>SUMIF(K$8:K$17,"D",J$8:J$17)</f>
        <v>0.5</v>
      </c>
      <c r="K22" s="41">
        <f>COUNTIF(K$8:K$17,"D")</f>
        <v>1</v>
      </c>
      <c r="L22" s="43"/>
      <c r="M22" s="41">
        <f>SUMIF(N$8:N$17,"D",M$8:M$17)</f>
        <v>0</v>
      </c>
      <c r="N22" s="41">
        <f>COUNTIF(N$8:N$17,"D")</f>
        <v>0</v>
      </c>
      <c r="O22" s="43"/>
      <c r="P22" s="41">
        <f>SUMIF(Q$8:Q$17,"D",P$8:P$17)</f>
        <v>0</v>
      </c>
      <c r="Q22" s="41">
        <f>COUNTIF(Q$8:Q$17,"D")</f>
        <v>0</v>
      </c>
      <c r="R22" s="41"/>
      <c r="S22" s="41">
        <f>SUMIF(T$8:T$17,"D",S$8:S$17)</f>
        <v>0</v>
      </c>
      <c r="T22" s="41">
        <f>COUNTIF(T$8:T$17,"D")</f>
        <v>0</v>
      </c>
      <c r="U22" s="43"/>
      <c r="V22" s="41">
        <f>SUMIF(W$8:W$17,"D",V$8:V$17)</f>
        <v>0</v>
      </c>
      <c r="W22" s="41">
        <f>COUNTIF(W$8:W$17,"D")</f>
        <v>0</v>
      </c>
      <c r="X22" s="43"/>
      <c r="Y22" s="41">
        <f>SUMIF(Z$8:Z$17,"D",Y$8:Y$17)</f>
        <v>0</v>
      </c>
      <c r="Z22" s="41">
        <f>COUNTIF(Z$8:Z$17,"D")</f>
        <v>0</v>
      </c>
      <c r="AA22" s="41"/>
      <c r="AB22" s="41">
        <f>D22+G22+J22+M22+P22+S22+V22+Y22</f>
        <v>4</v>
      </c>
      <c r="AC22" s="41">
        <f>E22+H22+K22+N22+Q22+T22+W22+Z22</f>
        <v>7</v>
      </c>
      <c r="AD22" s="42">
        <f>AB22/10</f>
        <v>0.4</v>
      </c>
      <c r="AE22" s="43" t="s">
        <v>10</v>
      </c>
      <c r="AF22" s="48">
        <f>SUM(D22:D25,G22:G25)</f>
        <v>4</v>
      </c>
      <c r="AG22" s="48">
        <f>SUM(E22:E25, H22:H25)</f>
        <v>7</v>
      </c>
      <c r="AH22" s="47">
        <f>AF22/10</f>
        <v>0.4</v>
      </c>
      <c r="AI22" s="7"/>
      <c r="AJ22" s="7"/>
      <c r="AK22" s="7"/>
      <c r="AL22" s="7"/>
      <c r="AM22" s="7"/>
      <c r="AN22" s="7"/>
      <c r="AO22" s="7"/>
      <c r="AP22" s="7"/>
      <c r="AQ22" s="7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</row>
    <row r="23" spans="1:85" s="13" customFormat="1" ht="23.25" customHeight="1" x14ac:dyDescent="0.25">
      <c r="A23" s="38"/>
      <c r="B23" s="38"/>
      <c r="C23" s="38" t="s">
        <v>26</v>
      </c>
      <c r="D23" s="41">
        <f>SUMIF(E$8:E$17,"TB",D$8:D$17)</f>
        <v>0.5</v>
      </c>
      <c r="E23" s="41">
        <f>COUNTIF(E$8:E$17,"TB")</f>
        <v>1</v>
      </c>
      <c r="F23" s="43"/>
      <c r="G23" s="41">
        <f>SUMIF(H$8:H$17,"TB",G$8:G$17)</f>
        <v>0</v>
      </c>
      <c r="H23" s="41">
        <f>COUNTIF(H$8:H$17,"TB")</f>
        <v>0</v>
      </c>
      <c r="I23" s="43"/>
      <c r="J23" s="41">
        <f>SUMIF(K$8:K$17,"TB",J$8:J$17)</f>
        <v>2.5</v>
      </c>
      <c r="K23" s="41">
        <f>COUNTIF(K$8:K$17,"TB")</f>
        <v>3</v>
      </c>
      <c r="L23" s="43"/>
      <c r="M23" s="41">
        <f>SUMIF(N$8:N$17,"TB",M$8:M$17)</f>
        <v>0</v>
      </c>
      <c r="N23" s="41">
        <f>COUNTIF(N$8:N$17,"TB")</f>
        <v>0</v>
      </c>
      <c r="O23" s="43"/>
      <c r="P23" s="41">
        <f>SUMIF(Q$8:Q$17,"TB",P$8:P$17)</f>
        <v>0</v>
      </c>
      <c r="Q23" s="41">
        <f>COUNTIF(Q$8:Q$17,"TB")</f>
        <v>0</v>
      </c>
      <c r="R23" s="41"/>
      <c r="S23" s="41">
        <f>SUMIF(T$8:T$17,"TB",S$8:S$17)</f>
        <v>0</v>
      </c>
      <c r="T23" s="41">
        <f>COUNTIF(T$8:T$17,"TB")</f>
        <v>0</v>
      </c>
      <c r="U23" s="43"/>
      <c r="V23" s="41">
        <f>SUMIF(W$8:W$17,"TB",V$8:V$17)</f>
        <v>0</v>
      </c>
      <c r="W23" s="41">
        <f>COUNTIF(W$8:W$17,"TB")</f>
        <v>0</v>
      </c>
      <c r="X23" s="43"/>
      <c r="Y23" s="41">
        <f>SUMIF(Z$8:Z$17,"TB",Y$8:Y$17)</f>
        <v>0</v>
      </c>
      <c r="Z23" s="41">
        <f>COUNTIF(Z$8:Z$17,"TB")</f>
        <v>0</v>
      </c>
      <c r="AA23" s="41"/>
      <c r="AB23" s="41">
        <f t="shared" ref="AB23:AB25" si="3">D23+G23+J23+M23+P23+S23+V23+Y23</f>
        <v>3</v>
      </c>
      <c r="AC23" s="41">
        <f t="shared" ref="AC23:AC25" si="4">E23+H23+K23+N23+Q23+T23+W23+Z23</f>
        <v>4</v>
      </c>
      <c r="AD23" s="42">
        <f t="shared" ref="AD23:AD25" si="5">AB23/10</f>
        <v>0.3</v>
      </c>
      <c r="AE23" s="43" t="s">
        <v>11</v>
      </c>
      <c r="AF23" s="41">
        <f>SUM(J22:J25,M22:M25)</f>
        <v>3</v>
      </c>
      <c r="AG23" s="41">
        <f>SUM(K22:K25,N22:N25)</f>
        <v>4</v>
      </c>
      <c r="AH23" s="47">
        <f t="shared" ref="AH23:AH25" si="6">AF23/10</f>
        <v>0.3</v>
      </c>
      <c r="AI23" s="7"/>
      <c r="AJ23" s="7"/>
      <c r="AK23" s="7"/>
      <c r="AL23" s="7"/>
      <c r="AM23" s="7"/>
      <c r="AN23" s="7"/>
      <c r="AO23" s="7"/>
      <c r="AP23" s="7"/>
      <c r="AQ23" s="7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</row>
    <row r="24" spans="1:85" s="13" customFormat="1" ht="23.25" customHeight="1" x14ac:dyDescent="0.25">
      <c r="A24" s="38"/>
      <c r="B24" s="38"/>
      <c r="C24" s="38" t="s">
        <v>27</v>
      </c>
      <c r="D24" s="41">
        <f>SUMIF(E$8:E$17,"TĐK",D$8:D$17)</f>
        <v>0</v>
      </c>
      <c r="E24" s="41">
        <f>COUNTIF(E$8:E$17,"TĐK")</f>
        <v>0</v>
      </c>
      <c r="F24" s="43"/>
      <c r="G24" s="41">
        <f>SUMIF(H$8:H$17,"TĐK",G$8:G$17)</f>
        <v>0</v>
      </c>
      <c r="H24" s="41">
        <f>COUNTIF(H$8:H$17,"TĐK")</f>
        <v>0</v>
      </c>
      <c r="I24" s="43"/>
      <c r="J24" s="41">
        <f>SUMIF(K$8:K$17,"TĐK",J$8:J$17)</f>
        <v>0</v>
      </c>
      <c r="K24" s="41">
        <f>COUNTIF(K$8:K$17,"TĐK")</f>
        <v>0</v>
      </c>
      <c r="L24" s="43"/>
      <c r="M24" s="41">
        <f>SUMIF(N$8:N$17,"TĐK",M$8:M$17)</f>
        <v>0</v>
      </c>
      <c r="N24" s="41">
        <f>COUNTIF(N$8:N$17,"TĐK")</f>
        <v>0</v>
      </c>
      <c r="O24" s="43"/>
      <c r="P24" s="41">
        <f>SUMIF(Q$8:Q$17,"TĐK",P$8:P$17)</f>
        <v>2</v>
      </c>
      <c r="Q24" s="41">
        <f>COUNTIF(Q$8:Q$17,"TĐK")</f>
        <v>2</v>
      </c>
      <c r="R24" s="41"/>
      <c r="S24" s="41">
        <f>SUMIF(T$8:T$17,"TĐK",S$8:S$17)</f>
        <v>0</v>
      </c>
      <c r="T24" s="41">
        <f>COUNTIF(T$8:T$17,"TĐK")</f>
        <v>0</v>
      </c>
      <c r="U24" s="43"/>
      <c r="V24" s="41">
        <f>SUMIF(W$8:W$17,"TĐK",V$8:V$17)</f>
        <v>0</v>
      </c>
      <c r="W24" s="41">
        <f>COUNTIF(W$8:W$17,"TĐK")</f>
        <v>0</v>
      </c>
      <c r="X24" s="43"/>
      <c r="Y24" s="41">
        <f>SUMIF(Z$8:Z$17,"TĐK",Y$8:Y$17)</f>
        <v>0</v>
      </c>
      <c r="Z24" s="41">
        <f>COUNTIF(Z$8:Z$17,"TĐK")</f>
        <v>0</v>
      </c>
      <c r="AA24" s="41"/>
      <c r="AB24" s="41">
        <f t="shared" si="3"/>
        <v>2</v>
      </c>
      <c r="AC24" s="41">
        <f t="shared" si="4"/>
        <v>2</v>
      </c>
      <c r="AD24" s="42">
        <f t="shared" si="5"/>
        <v>0.2</v>
      </c>
      <c r="AE24" s="43" t="s">
        <v>1</v>
      </c>
      <c r="AF24" s="41">
        <f>SUM(P22:P25, S22:S25)</f>
        <v>2</v>
      </c>
      <c r="AG24" s="41">
        <f>SUM(Q22:Q25, T22:T25)</f>
        <v>2</v>
      </c>
      <c r="AH24" s="47">
        <f t="shared" si="6"/>
        <v>0.2</v>
      </c>
      <c r="AI24" s="7"/>
      <c r="AJ24" s="7"/>
      <c r="AK24" s="7"/>
      <c r="AL24" s="7"/>
      <c r="AM24" s="7"/>
      <c r="AN24" s="7"/>
      <c r="AO24" s="7"/>
      <c r="AP24" s="7"/>
      <c r="AQ24" s="7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</row>
    <row r="25" spans="1:85" s="13" customFormat="1" ht="23.25" customHeight="1" x14ac:dyDescent="0.25">
      <c r="A25" s="38"/>
      <c r="B25" s="38"/>
      <c r="C25" s="38" t="s">
        <v>28</v>
      </c>
      <c r="D25" s="41">
        <f>SUMIF(E$8:E$17,"K",D$8:D$17)</f>
        <v>0</v>
      </c>
      <c r="E25" s="41">
        <f>COUNTIF(E$8:E$17,"K")</f>
        <v>0</v>
      </c>
      <c r="F25" s="43"/>
      <c r="G25" s="41">
        <f>SUMIF(H$8:H$17,"K",G$8:G$17)</f>
        <v>0</v>
      </c>
      <c r="H25" s="41">
        <f>COUNTIF(H$8:H$17,"K")</f>
        <v>0</v>
      </c>
      <c r="I25" s="43"/>
      <c r="J25" s="41">
        <f>SUMIF(K$8:K$17,"K",J$8:J$17)</f>
        <v>0</v>
      </c>
      <c r="K25" s="41">
        <f>COUNTIF(K$8:K$17,"K")</f>
        <v>0</v>
      </c>
      <c r="L25" s="43"/>
      <c r="M25" s="41">
        <f>SUMIF(N$8:N$17,"K",M$8:M$17)</f>
        <v>0</v>
      </c>
      <c r="N25" s="41">
        <f>COUNTIF(N$8:N$17,"K")</f>
        <v>0</v>
      </c>
      <c r="O25" s="43"/>
      <c r="P25" s="41">
        <f>SUMIF(Q$8:Q$17,"K",P$8:P$17)</f>
        <v>0</v>
      </c>
      <c r="Q25" s="41">
        <f>COUNTIF(Q$8:Q$17,"K")</f>
        <v>0</v>
      </c>
      <c r="R25" s="41"/>
      <c r="S25" s="41">
        <f>SUMIF(T$8:T$17,"K",S$8:S$17)</f>
        <v>0</v>
      </c>
      <c r="T25" s="41">
        <f>COUNTIF(T$8:T$17,"K")</f>
        <v>0</v>
      </c>
      <c r="U25" s="43"/>
      <c r="V25" s="41">
        <f>SUMIF(W$8:W$17,"K",V$8:V$17)</f>
        <v>1</v>
      </c>
      <c r="W25" s="41">
        <f>COUNTIF(W$8:W$17,"K")</f>
        <v>1</v>
      </c>
      <c r="X25" s="43"/>
      <c r="Y25" s="41">
        <f>SUMIF(Z$8:Z$17,"K",Y$8:Y$17)</f>
        <v>0</v>
      </c>
      <c r="Z25" s="41">
        <f>COUNTIF(Z$8:Z$17,"K")</f>
        <v>0</v>
      </c>
      <c r="AA25" s="41"/>
      <c r="AB25" s="41">
        <f t="shared" si="3"/>
        <v>1</v>
      </c>
      <c r="AC25" s="41">
        <f t="shared" si="4"/>
        <v>1</v>
      </c>
      <c r="AD25" s="42">
        <f t="shared" si="5"/>
        <v>0.1</v>
      </c>
      <c r="AE25" s="43" t="s">
        <v>4</v>
      </c>
      <c r="AF25" s="41">
        <f>SUM(V22:V25,Y22:Y25)</f>
        <v>1</v>
      </c>
      <c r="AG25" s="41">
        <f>SUM(W22:W25,Z22:Z25)</f>
        <v>1</v>
      </c>
      <c r="AH25" s="47">
        <f t="shared" si="6"/>
        <v>0.1</v>
      </c>
      <c r="AI25" s="7"/>
      <c r="AJ25" s="7"/>
      <c r="AK25" s="7"/>
      <c r="AL25" s="7"/>
      <c r="AM25" s="7"/>
      <c r="AN25" s="7"/>
      <c r="AO25" s="7"/>
      <c r="AP25" s="7"/>
      <c r="AQ25" s="7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</row>
    <row r="26" spans="1:85" s="13" customFormat="1" ht="23.25" customHeight="1" x14ac:dyDescent="0.25">
      <c r="A26" s="38"/>
      <c r="B26" s="38"/>
      <c r="C26" s="38"/>
      <c r="D26" s="49"/>
      <c r="E26" s="49"/>
      <c r="F26" s="51"/>
      <c r="G26" s="49"/>
      <c r="H26" s="49"/>
      <c r="I26" s="51"/>
      <c r="J26" s="49"/>
      <c r="K26" s="49"/>
      <c r="L26" s="51"/>
      <c r="M26" s="49"/>
      <c r="N26" s="49"/>
      <c r="O26" s="51"/>
      <c r="P26" s="49"/>
      <c r="Q26" s="49"/>
      <c r="R26" s="49"/>
      <c r="S26" s="49"/>
      <c r="T26" s="49"/>
      <c r="U26" s="51"/>
      <c r="V26" s="49"/>
      <c r="W26" s="49"/>
      <c r="X26" s="51"/>
      <c r="Y26" s="49"/>
      <c r="Z26" s="49"/>
      <c r="AA26" s="49"/>
      <c r="AB26" s="49"/>
      <c r="AC26" s="49"/>
      <c r="AD26" s="50"/>
      <c r="AE26" s="51"/>
      <c r="AF26" s="49"/>
      <c r="AG26" s="49"/>
      <c r="AH26" s="52"/>
      <c r="AI26" s="7"/>
      <c r="AJ26" s="7"/>
      <c r="AK26" s="7"/>
      <c r="AL26" s="7"/>
      <c r="AM26" s="7"/>
      <c r="AN26" s="7"/>
      <c r="AO26" s="7"/>
      <c r="AP26" s="7"/>
      <c r="AQ26" s="7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</row>
    <row r="27" spans="1:85" s="13" customFormat="1" ht="23.25" customHeight="1" x14ac:dyDescent="0.25">
      <c r="A27" s="38"/>
      <c r="B27" s="38"/>
      <c r="C27" s="38"/>
      <c r="D27" s="49"/>
      <c r="E27" s="49"/>
      <c r="F27" s="51"/>
      <c r="G27" s="49"/>
      <c r="H27" s="49"/>
      <c r="I27" s="51"/>
      <c r="J27" s="54"/>
      <c r="K27" s="54" t="s">
        <v>34</v>
      </c>
      <c r="L27" s="54"/>
      <c r="M27" s="49"/>
      <c r="N27" s="49"/>
      <c r="O27" s="51"/>
      <c r="P27" s="49"/>
      <c r="Q27" s="49"/>
      <c r="R27" s="49"/>
      <c r="S27" s="51"/>
      <c r="T27" s="51" t="s">
        <v>35</v>
      </c>
      <c r="U27" s="51"/>
      <c r="V27" s="49"/>
      <c r="W27" s="49"/>
      <c r="X27" s="51"/>
      <c r="Y27" s="49"/>
      <c r="Z27" s="49"/>
      <c r="AA27" s="49"/>
      <c r="AB27" s="49"/>
      <c r="AC27" s="49"/>
      <c r="AD27" s="50"/>
      <c r="AE27" s="51"/>
      <c r="AF27" s="49"/>
      <c r="AG27" s="49"/>
      <c r="AH27" s="52"/>
      <c r="AI27" s="7"/>
      <c r="AJ27" s="7"/>
      <c r="AK27" s="7"/>
      <c r="AL27" s="7"/>
      <c r="AM27" s="7"/>
      <c r="AN27" s="7"/>
      <c r="AO27" s="7"/>
      <c r="AP27" s="7"/>
      <c r="AQ27" s="7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</row>
    <row r="28" spans="1:85" s="13" customFormat="1" ht="23.25" customHeight="1" x14ac:dyDescent="0.25">
      <c r="A28" s="38"/>
      <c r="B28" s="38"/>
      <c r="C28" s="38"/>
      <c r="D28" s="49"/>
      <c r="E28" s="49"/>
      <c r="F28" s="51"/>
      <c r="G28" s="49"/>
      <c r="H28" s="49"/>
      <c r="I28" s="51"/>
      <c r="J28" s="54" t="s">
        <v>25</v>
      </c>
      <c r="K28" s="53">
        <f>AD22</f>
        <v>0.4</v>
      </c>
      <c r="L28" s="68"/>
      <c r="M28" s="49"/>
      <c r="N28" s="49"/>
      <c r="O28" s="51"/>
      <c r="P28" s="49"/>
      <c r="Q28" s="49"/>
      <c r="R28" s="49"/>
      <c r="S28" s="54" t="s">
        <v>10</v>
      </c>
      <c r="T28" s="53">
        <f>AH22</f>
        <v>0.4</v>
      </c>
      <c r="U28" s="68"/>
      <c r="V28" s="49"/>
      <c r="W28" s="49"/>
      <c r="X28" s="51"/>
      <c r="Y28" s="49"/>
      <c r="Z28" s="49"/>
      <c r="AA28" s="49"/>
      <c r="AB28" s="49"/>
      <c r="AC28" s="49"/>
      <c r="AD28" s="50"/>
      <c r="AE28" s="51"/>
      <c r="AF28" s="49"/>
      <c r="AG28" s="49"/>
      <c r="AH28" s="52"/>
      <c r="AI28" s="7"/>
      <c r="AJ28" s="7"/>
      <c r="AK28" s="7"/>
      <c r="AL28" s="7"/>
      <c r="AM28" s="7"/>
      <c r="AN28" s="7"/>
      <c r="AO28" s="7"/>
      <c r="AP28" s="7"/>
      <c r="AQ28" s="7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</row>
    <row r="29" spans="1:85" s="13" customFormat="1" ht="23.25" customHeight="1" x14ac:dyDescent="0.25">
      <c r="A29" s="38"/>
      <c r="B29" s="38"/>
      <c r="C29" s="38"/>
      <c r="D29" s="49"/>
      <c r="E29" s="49"/>
      <c r="F29" s="51"/>
      <c r="G29" s="49"/>
      <c r="H29" s="49"/>
      <c r="I29" s="51"/>
      <c r="J29" s="54" t="s">
        <v>26</v>
      </c>
      <c r="K29" s="53">
        <f t="shared" ref="K29:K31" si="7">AD23</f>
        <v>0.3</v>
      </c>
      <c r="L29" s="68"/>
      <c r="M29" s="49"/>
      <c r="N29" s="49"/>
      <c r="O29" s="51"/>
      <c r="P29" s="49"/>
      <c r="Q29" s="49"/>
      <c r="R29" s="49"/>
      <c r="S29" s="54" t="s">
        <v>11</v>
      </c>
      <c r="T29" s="53">
        <f t="shared" ref="T29:T31" si="8">AH23</f>
        <v>0.3</v>
      </c>
      <c r="U29" s="68"/>
      <c r="V29" s="49"/>
      <c r="W29" s="49"/>
      <c r="X29" s="51"/>
      <c r="Y29" s="49"/>
      <c r="Z29" s="49"/>
      <c r="AA29" s="49"/>
      <c r="AB29" s="49"/>
      <c r="AC29" s="49"/>
      <c r="AD29" s="50"/>
      <c r="AE29" s="51"/>
      <c r="AF29" s="49"/>
      <c r="AG29" s="49"/>
      <c r="AH29" s="52"/>
      <c r="AI29" s="7"/>
      <c r="AJ29" s="7"/>
      <c r="AK29" s="7"/>
      <c r="AL29" s="7"/>
      <c r="AM29" s="7"/>
      <c r="AN29" s="7"/>
      <c r="AO29" s="7"/>
      <c r="AP29" s="7"/>
      <c r="AQ29" s="7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</row>
    <row r="30" spans="1:85" s="13" customFormat="1" ht="23.25" customHeight="1" x14ac:dyDescent="0.25">
      <c r="A30" s="38"/>
      <c r="B30" s="38"/>
      <c r="C30" s="38"/>
      <c r="D30" s="49"/>
      <c r="E30" s="49"/>
      <c r="F30" s="51"/>
      <c r="G30" s="49"/>
      <c r="H30" s="49"/>
      <c r="I30" s="51"/>
      <c r="J30" s="54" t="s">
        <v>27</v>
      </c>
      <c r="K30" s="53">
        <f t="shared" si="7"/>
        <v>0.2</v>
      </c>
      <c r="L30" s="68"/>
      <c r="M30" s="49"/>
      <c r="N30" s="49"/>
      <c r="O30" s="51"/>
      <c r="P30" s="49"/>
      <c r="Q30" s="49"/>
      <c r="R30" s="49"/>
      <c r="S30" s="54" t="s">
        <v>1</v>
      </c>
      <c r="T30" s="53">
        <f t="shared" si="8"/>
        <v>0.2</v>
      </c>
      <c r="U30" s="68"/>
      <c r="V30" s="49"/>
      <c r="W30" s="49"/>
      <c r="X30" s="51"/>
      <c r="Y30" s="49"/>
      <c r="Z30" s="49"/>
      <c r="AA30" s="49"/>
      <c r="AB30" s="49"/>
      <c r="AC30" s="49"/>
      <c r="AD30" s="50"/>
      <c r="AE30" s="51"/>
      <c r="AF30" s="49"/>
      <c r="AG30" s="49"/>
      <c r="AH30" s="52"/>
      <c r="AI30" s="7"/>
      <c r="AJ30" s="7"/>
      <c r="AK30" s="7"/>
      <c r="AL30" s="7"/>
      <c r="AM30" s="7"/>
      <c r="AN30" s="7"/>
      <c r="AO30" s="7"/>
      <c r="AP30" s="7"/>
      <c r="AQ30" s="7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</row>
    <row r="31" spans="1:85" s="13" customFormat="1" ht="23.25" customHeight="1" x14ac:dyDescent="0.25">
      <c r="A31" s="38"/>
      <c r="B31" s="38"/>
      <c r="C31" s="38"/>
      <c r="D31" s="49"/>
      <c r="E31" s="49"/>
      <c r="F31" s="51"/>
      <c r="G31" s="49"/>
      <c r="H31" s="49"/>
      <c r="I31" s="51"/>
      <c r="J31" s="54" t="s">
        <v>28</v>
      </c>
      <c r="K31" s="53">
        <f t="shared" si="7"/>
        <v>0.1</v>
      </c>
      <c r="L31" s="68"/>
      <c r="M31" s="49"/>
      <c r="N31" s="49"/>
      <c r="O31" s="51"/>
      <c r="P31" s="49"/>
      <c r="Q31" s="49"/>
      <c r="R31" s="49"/>
      <c r="S31" s="54" t="s">
        <v>4</v>
      </c>
      <c r="T31" s="53">
        <f t="shared" si="8"/>
        <v>0.1</v>
      </c>
      <c r="U31" s="68"/>
      <c r="V31" s="49"/>
      <c r="W31" s="49"/>
      <c r="X31" s="51"/>
      <c r="Y31" s="49"/>
      <c r="Z31" s="49"/>
      <c r="AA31" s="49"/>
      <c r="AB31" s="49"/>
      <c r="AC31" s="49"/>
      <c r="AD31" s="50"/>
      <c r="AE31" s="51"/>
      <c r="AF31" s="49"/>
      <c r="AG31" s="49"/>
      <c r="AH31" s="52"/>
      <c r="AI31" s="7"/>
      <c r="AJ31" s="7"/>
      <c r="AK31" s="7"/>
      <c r="AL31" s="7"/>
      <c r="AM31" s="7"/>
      <c r="AN31" s="7"/>
      <c r="AO31" s="7"/>
      <c r="AP31" s="7"/>
      <c r="AQ31" s="7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</row>
    <row r="32" spans="1:85" ht="30.75" customHeight="1" x14ac:dyDescent="0.25">
      <c r="A32" s="38"/>
    </row>
    <row r="33" spans="3:31" ht="350.25" customHeight="1" x14ac:dyDescent="0.25">
      <c r="C33" s="161" t="s">
        <v>5</v>
      </c>
      <c r="D33" s="161"/>
      <c r="E33" s="161"/>
      <c r="F33" s="161"/>
      <c r="G33" s="161"/>
      <c r="H33" s="161"/>
      <c r="I33" s="161"/>
      <c r="J33" s="161"/>
      <c r="K33" s="161"/>
      <c r="L33" s="71"/>
      <c r="M33" s="11"/>
      <c r="N33" s="162" t="s">
        <v>19</v>
      </c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</row>
  </sheetData>
  <mergeCells count="26">
    <mergeCell ref="AE5:AE6"/>
    <mergeCell ref="AB5:AC6"/>
    <mergeCell ref="D5:AA5"/>
    <mergeCell ref="V6:AA6"/>
    <mergeCell ref="V19:Z19"/>
    <mergeCell ref="P19:T19"/>
    <mergeCell ref="P6:U6"/>
    <mergeCell ref="AD5:AD6"/>
    <mergeCell ref="A5:A6"/>
    <mergeCell ref="B5:B6"/>
    <mergeCell ref="C5:C6"/>
    <mergeCell ref="D19:H19"/>
    <mergeCell ref="J19:N19"/>
    <mergeCell ref="D6:I6"/>
    <mergeCell ref="J6:O6"/>
    <mergeCell ref="B8:B9"/>
    <mergeCell ref="B10:B11"/>
    <mergeCell ref="B12:B13"/>
    <mergeCell ref="B14:B15"/>
    <mergeCell ref="B16:B17"/>
    <mergeCell ref="C33:K33"/>
    <mergeCell ref="J20:N20"/>
    <mergeCell ref="V20:Z20"/>
    <mergeCell ref="D20:H20"/>
    <mergeCell ref="P20:T20"/>
    <mergeCell ref="N33:AE33"/>
  </mergeCells>
  <dataValidations count="2">
    <dataValidation type="list" showInputMessage="1" showErrorMessage="1" sqref="E11:E15 E17" xr:uid="{00000000-0002-0000-0500-000000000000}">
      <formula1>"D, TB, TĐK, K"</formula1>
    </dataValidation>
    <dataValidation type="list" allowBlank="1" showInputMessage="1" showErrorMessage="1" sqref="H8:H17 N8:N17 E8:E10 T8:T17 Z8:Z17 W8:W17 Q10:Q17 E16 K10:K17" xr:uid="{00000000-0002-0000-0500-000001000000}">
      <formula1>"D,TB,TĐK,K"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G37"/>
  <sheetViews>
    <sheetView topLeftCell="A3" workbookViewId="0">
      <selection activeCell="A12" sqref="A12"/>
    </sheetView>
  </sheetViews>
  <sheetFormatPr defaultColWidth="9.140625" defaultRowHeight="15" x14ac:dyDescent="0.25"/>
  <cols>
    <col min="1" max="1" width="11.7109375" style="1" customWidth="1"/>
    <col min="2" max="2" width="17.85546875" style="1" customWidth="1"/>
    <col min="3" max="3" width="35.85546875" style="2" customWidth="1"/>
    <col min="4" max="5" width="6.85546875" style="37" customWidth="1"/>
    <col min="6" max="6" width="6.85546875" style="66" customWidth="1"/>
    <col min="7" max="7" width="7.85546875" style="2" customWidth="1"/>
    <col min="8" max="8" width="6.85546875" style="2" customWidth="1"/>
    <col min="9" max="9" width="6.85546875" style="67" customWidth="1"/>
    <col min="10" max="11" width="6.85546875" style="2" customWidth="1"/>
    <col min="12" max="12" width="6.85546875" style="69" customWidth="1"/>
    <col min="13" max="13" width="7.85546875" style="2" customWidth="1"/>
    <col min="14" max="14" width="6.85546875" style="2" customWidth="1"/>
    <col min="15" max="15" width="6.85546875" style="67" customWidth="1"/>
    <col min="16" max="17" width="6.85546875" style="2" customWidth="1"/>
    <col min="18" max="18" width="6.85546875" style="1" customWidth="1"/>
    <col min="19" max="19" width="7.7109375" style="2" customWidth="1"/>
    <col min="20" max="20" width="6.85546875" style="2" customWidth="1"/>
    <col min="21" max="21" width="6.85546875" style="69" customWidth="1"/>
    <col min="22" max="23" width="6.85546875" style="2" customWidth="1"/>
    <col min="24" max="24" width="6.85546875" style="67" customWidth="1"/>
    <col min="25" max="25" width="9.28515625" style="2" customWidth="1"/>
    <col min="26" max="27" width="6.85546875" style="2" customWidth="1"/>
    <col min="28" max="29" width="8.28515625" style="2" customWidth="1"/>
    <col min="30" max="30" width="16.42578125" style="2" customWidth="1"/>
    <col min="31" max="31" width="18" style="7" customWidth="1"/>
    <col min="32" max="32" width="20.42578125" style="7" customWidth="1"/>
    <col min="33" max="85" width="9.140625" style="7"/>
    <col min="86" max="16384" width="9.140625" style="2"/>
  </cols>
  <sheetData>
    <row r="2" spans="1:85" ht="25.5" x14ac:dyDescent="0.35">
      <c r="C2" s="5" t="s">
        <v>70</v>
      </c>
      <c r="D2" s="34"/>
      <c r="E2" s="34"/>
      <c r="F2" s="34"/>
      <c r="G2" s="5"/>
      <c r="H2" s="5"/>
      <c r="I2" s="63"/>
      <c r="J2" s="5"/>
      <c r="K2" s="5"/>
      <c r="L2" s="5"/>
      <c r="M2" s="5"/>
      <c r="N2" s="5"/>
      <c r="O2" s="63"/>
      <c r="P2" s="5"/>
      <c r="Q2" s="5"/>
      <c r="R2" s="63"/>
      <c r="S2" s="5"/>
      <c r="T2" s="5"/>
      <c r="U2" s="5"/>
      <c r="V2" s="5"/>
      <c r="W2" s="5"/>
      <c r="X2" s="63"/>
      <c r="Y2" s="5"/>
      <c r="Z2" s="5"/>
      <c r="AA2" s="5"/>
      <c r="AB2" s="5"/>
      <c r="AC2" s="5"/>
      <c r="AD2" s="5"/>
    </row>
    <row r="3" spans="1:85" ht="25.5" x14ac:dyDescent="0.35">
      <c r="C3" s="73" t="s">
        <v>53</v>
      </c>
      <c r="D3" s="34"/>
      <c r="E3" s="34"/>
      <c r="F3" s="34"/>
      <c r="G3" s="5"/>
      <c r="H3" s="5"/>
      <c r="I3" s="63"/>
      <c r="J3" s="5"/>
      <c r="K3" s="5"/>
      <c r="L3" s="5"/>
      <c r="M3" s="5"/>
      <c r="N3" s="5"/>
      <c r="O3" s="63"/>
      <c r="P3" s="5"/>
      <c r="Q3" s="5"/>
      <c r="R3" s="63"/>
      <c r="S3" s="5"/>
      <c r="T3" s="5"/>
      <c r="U3" s="5"/>
      <c r="V3" s="5"/>
      <c r="W3" s="5"/>
      <c r="X3" s="63"/>
      <c r="Y3" s="5"/>
      <c r="Z3" s="5"/>
      <c r="AA3" s="5"/>
      <c r="AB3" s="5"/>
      <c r="AC3" s="5"/>
      <c r="AD3" s="5"/>
    </row>
    <row r="5" spans="1:85" ht="24.95" customHeight="1" x14ac:dyDescent="0.25">
      <c r="A5" s="144" t="s">
        <v>3</v>
      </c>
      <c r="B5" s="144" t="s">
        <v>6</v>
      </c>
      <c r="C5" s="144" t="s">
        <v>40</v>
      </c>
      <c r="D5" s="146" t="s">
        <v>0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  <c r="AB5" s="146" t="s">
        <v>2</v>
      </c>
      <c r="AC5" s="148"/>
      <c r="AD5" s="152" t="s">
        <v>12</v>
      </c>
      <c r="AE5" s="152" t="s">
        <v>29</v>
      </c>
    </row>
    <row r="6" spans="1:85" ht="60" customHeight="1" x14ac:dyDescent="0.25">
      <c r="A6" s="145"/>
      <c r="B6" s="145"/>
      <c r="C6" s="145"/>
      <c r="D6" s="153" t="s">
        <v>10</v>
      </c>
      <c r="E6" s="154"/>
      <c r="F6" s="154"/>
      <c r="G6" s="154"/>
      <c r="H6" s="154"/>
      <c r="I6" s="155"/>
      <c r="J6" s="153" t="s">
        <v>11</v>
      </c>
      <c r="K6" s="154"/>
      <c r="L6" s="154"/>
      <c r="M6" s="154"/>
      <c r="N6" s="154"/>
      <c r="O6" s="155"/>
      <c r="P6" s="153" t="s">
        <v>1</v>
      </c>
      <c r="Q6" s="154"/>
      <c r="R6" s="154"/>
      <c r="S6" s="154"/>
      <c r="T6" s="154"/>
      <c r="U6" s="155"/>
      <c r="V6" s="156" t="s">
        <v>4</v>
      </c>
      <c r="W6" s="156"/>
      <c r="X6" s="156"/>
      <c r="Y6" s="156"/>
      <c r="Z6" s="156"/>
      <c r="AA6" s="156"/>
      <c r="AB6" s="157"/>
      <c r="AC6" s="158"/>
      <c r="AD6" s="152"/>
      <c r="AE6" s="152"/>
      <c r="AF6" s="8"/>
    </row>
    <row r="7" spans="1:85" ht="30.95" customHeight="1" x14ac:dyDescent="0.25">
      <c r="A7" s="6"/>
      <c r="B7" s="6"/>
      <c r="C7" s="6"/>
      <c r="D7" s="16" t="s">
        <v>7</v>
      </c>
      <c r="E7" s="16" t="s">
        <v>9</v>
      </c>
      <c r="F7" s="72" t="s">
        <v>36</v>
      </c>
      <c r="G7" s="17" t="s">
        <v>8</v>
      </c>
      <c r="H7" s="17" t="s">
        <v>9</v>
      </c>
      <c r="I7" s="72" t="s">
        <v>36</v>
      </c>
      <c r="J7" s="16" t="s">
        <v>7</v>
      </c>
      <c r="K7" s="16" t="s">
        <v>9</v>
      </c>
      <c r="L7" s="72" t="s">
        <v>36</v>
      </c>
      <c r="M7" s="17" t="s">
        <v>8</v>
      </c>
      <c r="N7" s="17" t="s">
        <v>9</v>
      </c>
      <c r="O7" s="72" t="s">
        <v>36</v>
      </c>
      <c r="P7" s="16" t="s">
        <v>7</v>
      </c>
      <c r="Q7" s="16" t="s">
        <v>9</v>
      </c>
      <c r="R7" s="72" t="s">
        <v>36</v>
      </c>
      <c r="S7" s="17" t="s">
        <v>8</v>
      </c>
      <c r="T7" s="17" t="s">
        <v>9</v>
      </c>
      <c r="U7" s="72" t="s">
        <v>36</v>
      </c>
      <c r="V7" s="16" t="s">
        <v>7</v>
      </c>
      <c r="W7" s="16" t="s">
        <v>9</v>
      </c>
      <c r="X7" s="72" t="s">
        <v>36</v>
      </c>
      <c r="Y7" s="17" t="s">
        <v>8</v>
      </c>
      <c r="Z7" s="17" t="s">
        <v>9</v>
      </c>
      <c r="AA7" s="72" t="s">
        <v>36</v>
      </c>
      <c r="AB7" s="18" t="s">
        <v>7</v>
      </c>
      <c r="AC7" s="18" t="s">
        <v>8</v>
      </c>
      <c r="AD7" s="10"/>
      <c r="AE7" s="19"/>
      <c r="AF7" s="8"/>
    </row>
    <row r="8" spans="1:85" s="4" customFormat="1" ht="30.95" customHeight="1" x14ac:dyDescent="0.25">
      <c r="A8" s="118">
        <v>1</v>
      </c>
      <c r="B8" s="149" t="s">
        <v>71</v>
      </c>
      <c r="C8" s="111" t="s">
        <v>72</v>
      </c>
      <c r="D8" s="35"/>
      <c r="E8" s="35"/>
      <c r="F8" s="102"/>
      <c r="G8" s="22">
        <v>0.2</v>
      </c>
      <c r="H8" s="22" t="s">
        <v>20</v>
      </c>
      <c r="I8" s="102">
        <v>4</v>
      </c>
      <c r="J8" s="91"/>
      <c r="K8" s="35"/>
      <c r="L8" s="92"/>
      <c r="M8" s="22"/>
      <c r="N8" s="22"/>
      <c r="O8" s="102"/>
      <c r="P8" s="99"/>
      <c r="Q8" s="99"/>
      <c r="R8" s="64"/>
      <c r="S8" s="100"/>
      <c r="T8" s="100"/>
      <c r="U8" s="102"/>
      <c r="V8" s="99"/>
      <c r="W8" s="99"/>
      <c r="X8" s="102"/>
      <c r="Y8" s="100"/>
      <c r="Z8" s="14"/>
      <c r="AA8" s="26"/>
      <c r="AB8" s="26">
        <f>D8+J8+P8+V8</f>
        <v>0</v>
      </c>
      <c r="AC8" s="26">
        <f>G8+M8+S8+Y8</f>
        <v>0.2</v>
      </c>
      <c r="AD8" s="39">
        <f t="shared" ref="AD8:AD20" si="0">AE8/$AE$22</f>
        <v>6.8965517241379309E-2</v>
      </c>
      <c r="AE8" s="101">
        <v>2</v>
      </c>
      <c r="AF8" s="9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</row>
    <row r="9" spans="1:85" s="4" customFormat="1" ht="30.95" customHeight="1" x14ac:dyDescent="0.25">
      <c r="A9" s="118">
        <v>2</v>
      </c>
      <c r="B9" s="150"/>
      <c r="C9" s="111" t="s">
        <v>73</v>
      </c>
      <c r="D9" s="35"/>
      <c r="E9" s="35"/>
      <c r="F9" s="102"/>
      <c r="G9" s="22"/>
      <c r="H9" s="22"/>
      <c r="I9" s="102"/>
      <c r="J9" s="91">
        <v>1</v>
      </c>
      <c r="K9" s="35" t="s">
        <v>21</v>
      </c>
      <c r="L9" s="92">
        <v>1</v>
      </c>
      <c r="M9" s="21">
        <v>0.2</v>
      </c>
      <c r="N9" s="22" t="s">
        <v>21</v>
      </c>
      <c r="O9" s="102">
        <v>3</v>
      </c>
      <c r="P9" s="93"/>
      <c r="Q9" s="93"/>
      <c r="R9" s="64"/>
      <c r="S9" s="15"/>
      <c r="T9" s="15"/>
      <c r="U9" s="102"/>
      <c r="V9" s="93"/>
      <c r="W9" s="93"/>
      <c r="X9" s="102"/>
      <c r="Y9" s="15"/>
      <c r="Z9" s="22"/>
      <c r="AA9" s="26"/>
      <c r="AB9" s="26">
        <f t="shared" ref="AB9:AB20" si="1">D9+J9+P9+V9</f>
        <v>1</v>
      </c>
      <c r="AC9" s="26">
        <f t="shared" ref="AC9:AC20" si="2">G9+M9+S9+Y9</f>
        <v>0.2</v>
      </c>
      <c r="AD9" s="39">
        <f t="shared" si="0"/>
        <v>0.10344827586206896</v>
      </c>
      <c r="AE9" s="31">
        <v>3</v>
      </c>
      <c r="AF9" s="9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s="4" customFormat="1" ht="30.95" customHeight="1" x14ac:dyDescent="0.25">
      <c r="A10" s="118">
        <v>3</v>
      </c>
      <c r="B10" s="150"/>
      <c r="C10" s="111" t="s">
        <v>74</v>
      </c>
      <c r="D10" s="35"/>
      <c r="E10" s="35"/>
      <c r="F10" s="102"/>
      <c r="G10" s="22"/>
      <c r="H10" s="22"/>
      <c r="I10" s="102"/>
      <c r="J10" s="91"/>
      <c r="K10" s="35"/>
      <c r="L10" s="92"/>
      <c r="M10" s="21"/>
      <c r="N10" s="22"/>
      <c r="O10" s="102"/>
      <c r="P10" s="93"/>
      <c r="Q10" s="93"/>
      <c r="R10" s="64"/>
      <c r="S10" s="21">
        <v>0.2</v>
      </c>
      <c r="T10" s="22" t="s">
        <v>22</v>
      </c>
      <c r="U10" s="102">
        <v>21</v>
      </c>
      <c r="V10" s="93"/>
      <c r="W10" s="93"/>
      <c r="X10" s="102"/>
      <c r="Y10" s="15"/>
      <c r="Z10" s="22"/>
      <c r="AA10" s="26"/>
      <c r="AB10" s="26">
        <f t="shared" si="1"/>
        <v>0</v>
      </c>
      <c r="AC10" s="26">
        <f t="shared" si="2"/>
        <v>0.2</v>
      </c>
      <c r="AD10" s="39">
        <f t="shared" si="0"/>
        <v>0.17241379310344829</v>
      </c>
      <c r="AE10" s="31">
        <v>5</v>
      </c>
      <c r="AF10" s="9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</row>
    <row r="11" spans="1:85" s="4" customFormat="1" ht="30.95" customHeight="1" x14ac:dyDescent="0.25">
      <c r="A11" s="118">
        <v>4</v>
      </c>
      <c r="B11" s="150"/>
      <c r="C11" s="111" t="s">
        <v>75</v>
      </c>
      <c r="D11" s="35"/>
      <c r="E11" s="35"/>
      <c r="F11" s="102"/>
      <c r="G11" s="22">
        <v>0.2</v>
      </c>
      <c r="H11" s="22" t="s">
        <v>20</v>
      </c>
      <c r="I11" s="102">
        <v>5</v>
      </c>
      <c r="J11" s="91"/>
      <c r="K11" s="35"/>
      <c r="L11" s="92"/>
      <c r="M11" s="21"/>
      <c r="N11" s="22"/>
      <c r="O11" s="102"/>
      <c r="P11" s="93"/>
      <c r="Q11" s="93"/>
      <c r="R11" s="64"/>
      <c r="S11" s="15"/>
      <c r="T11" s="15"/>
      <c r="U11" s="102"/>
      <c r="V11" s="93"/>
      <c r="W11" s="93"/>
      <c r="X11" s="102"/>
      <c r="Y11" s="15">
        <v>0.2</v>
      </c>
      <c r="Z11" s="14" t="s">
        <v>23</v>
      </c>
      <c r="AA11" s="26">
        <v>29</v>
      </c>
      <c r="AB11" s="26">
        <f t="shared" si="1"/>
        <v>0</v>
      </c>
      <c r="AC11" s="26">
        <f t="shared" si="2"/>
        <v>0.4</v>
      </c>
      <c r="AD11" s="39">
        <f t="shared" si="0"/>
        <v>6.8965517241379309E-2</v>
      </c>
      <c r="AE11" s="31">
        <v>2</v>
      </c>
      <c r="AF11" s="9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</row>
    <row r="12" spans="1:85" s="4" customFormat="1" ht="30.95" customHeight="1" x14ac:dyDescent="0.25">
      <c r="A12" s="118">
        <v>6</v>
      </c>
      <c r="B12" s="127" t="s">
        <v>76</v>
      </c>
      <c r="C12" s="111" t="s">
        <v>77</v>
      </c>
      <c r="D12" s="35"/>
      <c r="E12" s="35"/>
      <c r="F12" s="102"/>
      <c r="G12" s="22">
        <v>0.4</v>
      </c>
      <c r="H12" s="22" t="s">
        <v>20</v>
      </c>
      <c r="I12" s="102" t="s">
        <v>78</v>
      </c>
      <c r="J12" s="91"/>
      <c r="K12" s="35"/>
      <c r="L12" s="92"/>
      <c r="M12" s="21"/>
      <c r="N12" s="22"/>
      <c r="O12" s="102"/>
      <c r="P12" s="93"/>
      <c r="Q12" s="93"/>
      <c r="R12" s="64"/>
      <c r="S12" s="15"/>
      <c r="T12" s="15"/>
      <c r="U12" s="102"/>
      <c r="V12" s="93"/>
      <c r="W12" s="93"/>
      <c r="X12" s="102"/>
      <c r="Y12" s="15"/>
      <c r="Z12" s="14"/>
      <c r="AA12" s="26"/>
      <c r="AB12" s="26">
        <f t="shared" si="1"/>
        <v>0</v>
      </c>
      <c r="AC12" s="26">
        <f t="shared" si="2"/>
        <v>0.4</v>
      </c>
      <c r="AD12" s="39">
        <f t="shared" si="0"/>
        <v>3.4482758620689655E-2</v>
      </c>
      <c r="AE12" s="31">
        <v>1</v>
      </c>
      <c r="AF12" s="9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</row>
    <row r="13" spans="1:85" s="4" customFormat="1" ht="30.95" customHeight="1" x14ac:dyDescent="0.25">
      <c r="A13" s="118">
        <v>7</v>
      </c>
      <c r="B13" s="128"/>
      <c r="C13" s="111" t="s">
        <v>79</v>
      </c>
      <c r="D13" s="35"/>
      <c r="E13" s="35"/>
      <c r="F13" s="102"/>
      <c r="G13" s="22"/>
      <c r="H13" s="22"/>
      <c r="I13" s="102"/>
      <c r="J13" s="91"/>
      <c r="K13" s="35"/>
      <c r="L13" s="92"/>
      <c r="M13" s="22"/>
      <c r="N13" s="22"/>
      <c r="O13" s="102"/>
      <c r="P13" s="93"/>
      <c r="Q13" s="93"/>
      <c r="R13" s="64"/>
      <c r="S13" s="22"/>
      <c r="T13" s="22"/>
      <c r="U13" s="102"/>
      <c r="V13" s="93"/>
      <c r="W13" s="93"/>
      <c r="X13" s="102"/>
      <c r="Y13" s="15"/>
      <c r="Z13" s="14"/>
      <c r="AA13" s="26"/>
      <c r="AB13" s="26">
        <f t="shared" si="1"/>
        <v>0</v>
      </c>
      <c r="AC13" s="26">
        <f t="shared" si="2"/>
        <v>0</v>
      </c>
      <c r="AD13" s="39">
        <f t="shared" si="0"/>
        <v>3.4482758620689655E-2</v>
      </c>
      <c r="AE13" s="31">
        <v>1</v>
      </c>
      <c r="AF13" s="9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</row>
    <row r="14" spans="1:85" s="4" customFormat="1" ht="30.95" customHeight="1" x14ac:dyDescent="0.25">
      <c r="A14" s="118">
        <v>8</v>
      </c>
      <c r="B14" s="128"/>
      <c r="C14" s="111" t="s">
        <v>80</v>
      </c>
      <c r="D14" s="35"/>
      <c r="E14" s="35"/>
      <c r="F14" s="102"/>
      <c r="G14" s="22">
        <v>0.6</v>
      </c>
      <c r="H14" s="22" t="s">
        <v>20</v>
      </c>
      <c r="I14" s="102" t="s">
        <v>81</v>
      </c>
      <c r="J14" s="91"/>
      <c r="K14" s="35"/>
      <c r="L14" s="92"/>
      <c r="M14" s="21">
        <v>0.4</v>
      </c>
      <c r="N14" s="22" t="s">
        <v>21</v>
      </c>
      <c r="O14" s="102" t="s">
        <v>82</v>
      </c>
      <c r="P14" s="93"/>
      <c r="Q14" s="93"/>
      <c r="R14" s="64"/>
      <c r="S14" s="15"/>
      <c r="T14" s="15"/>
      <c r="U14" s="102"/>
      <c r="V14" s="93"/>
      <c r="W14" s="93"/>
      <c r="X14" s="102"/>
      <c r="Y14" s="15"/>
      <c r="Z14" s="14"/>
      <c r="AA14" s="26"/>
      <c r="AB14" s="26"/>
      <c r="AC14" s="26">
        <f t="shared" si="2"/>
        <v>1</v>
      </c>
      <c r="AD14" s="39">
        <f t="shared" si="0"/>
        <v>3.4482758620689655E-2</v>
      </c>
      <c r="AE14" s="31">
        <v>1</v>
      </c>
      <c r="AF14" s="9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</row>
    <row r="15" spans="1:85" s="4" customFormat="1" ht="30.95" customHeight="1" x14ac:dyDescent="0.25">
      <c r="A15" s="118">
        <v>9</v>
      </c>
      <c r="B15" s="128"/>
      <c r="C15" s="111" t="s">
        <v>83</v>
      </c>
      <c r="D15" s="35"/>
      <c r="E15" s="35"/>
      <c r="F15" s="102"/>
      <c r="G15" s="22">
        <v>0.2</v>
      </c>
      <c r="H15" s="22" t="s">
        <v>20</v>
      </c>
      <c r="I15" s="102">
        <v>11</v>
      </c>
      <c r="J15" s="91"/>
      <c r="K15" s="35"/>
      <c r="L15" s="92"/>
      <c r="M15" s="21"/>
      <c r="N15" s="22"/>
      <c r="O15" s="102"/>
      <c r="P15" s="93"/>
      <c r="Q15" s="93"/>
      <c r="R15" s="64"/>
      <c r="S15" s="15"/>
      <c r="T15" s="15"/>
      <c r="U15" s="102"/>
      <c r="V15" s="93"/>
      <c r="W15" s="93"/>
      <c r="X15" s="102"/>
      <c r="Y15" s="15"/>
      <c r="Z15" s="14"/>
      <c r="AA15" s="26"/>
      <c r="AB15" s="26">
        <f t="shared" si="1"/>
        <v>0</v>
      </c>
      <c r="AC15" s="26">
        <f t="shared" si="2"/>
        <v>0.2</v>
      </c>
      <c r="AD15" s="39">
        <f t="shared" si="0"/>
        <v>0.13793103448275862</v>
      </c>
      <c r="AE15" s="31">
        <v>4</v>
      </c>
      <c r="AF15" s="9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</row>
    <row r="16" spans="1:85" s="4" customFormat="1" ht="30.95" customHeight="1" x14ac:dyDescent="0.25">
      <c r="A16" s="118">
        <v>10</v>
      </c>
      <c r="B16" s="128"/>
      <c r="C16" s="111" t="s">
        <v>84</v>
      </c>
      <c r="D16" s="35"/>
      <c r="E16" s="35"/>
      <c r="F16" s="102"/>
      <c r="G16" s="22">
        <v>0.2</v>
      </c>
      <c r="H16" s="103" t="s">
        <v>20</v>
      </c>
      <c r="I16" s="102">
        <v>12</v>
      </c>
      <c r="J16" s="91"/>
      <c r="K16" s="35"/>
      <c r="L16" s="92"/>
      <c r="M16" s="21">
        <v>0.2</v>
      </c>
      <c r="N16" s="22" t="s">
        <v>21</v>
      </c>
      <c r="O16" s="102">
        <v>26</v>
      </c>
      <c r="P16" s="93"/>
      <c r="Q16" s="93"/>
      <c r="R16" s="64"/>
      <c r="S16" s="21">
        <v>0.6</v>
      </c>
      <c r="T16" s="22" t="s">
        <v>22</v>
      </c>
      <c r="U16" s="102" t="s">
        <v>85</v>
      </c>
      <c r="V16" s="93"/>
      <c r="W16" s="93"/>
      <c r="X16" s="102"/>
      <c r="Y16" s="15"/>
      <c r="Z16" s="14"/>
      <c r="AA16" s="26"/>
      <c r="AB16" s="26">
        <f t="shared" si="1"/>
        <v>0</v>
      </c>
      <c r="AC16" s="26">
        <f t="shared" si="2"/>
        <v>1</v>
      </c>
      <c r="AD16" s="39">
        <f t="shared" si="0"/>
        <v>3.4482758620689655E-2</v>
      </c>
      <c r="AE16" s="101">
        <v>1</v>
      </c>
      <c r="AF16" s="9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</row>
    <row r="17" spans="1:85" s="4" customFormat="1" ht="30.95" customHeight="1" x14ac:dyDescent="0.25">
      <c r="A17" s="118">
        <v>11</v>
      </c>
      <c r="B17" s="128"/>
      <c r="C17" s="111" t="s">
        <v>86</v>
      </c>
      <c r="D17" s="93"/>
      <c r="E17" s="35"/>
      <c r="F17" s="102"/>
      <c r="G17" s="22"/>
      <c r="H17" s="15"/>
      <c r="I17" s="102"/>
      <c r="J17" s="95">
        <v>1</v>
      </c>
      <c r="K17" s="95" t="s">
        <v>21</v>
      </c>
      <c r="L17" s="92">
        <v>3</v>
      </c>
      <c r="M17" s="15">
        <v>0.2</v>
      </c>
      <c r="N17" s="15" t="s">
        <v>21</v>
      </c>
      <c r="O17" s="102">
        <v>25</v>
      </c>
      <c r="P17" s="93"/>
      <c r="Q17" s="93"/>
      <c r="R17" s="64"/>
      <c r="S17" s="21">
        <v>0.6</v>
      </c>
      <c r="T17" s="22" t="s">
        <v>22</v>
      </c>
      <c r="U17" s="102" t="s">
        <v>87</v>
      </c>
      <c r="V17" s="93">
        <v>1</v>
      </c>
      <c r="W17" s="93" t="s">
        <v>23</v>
      </c>
      <c r="X17" s="102">
        <v>4</v>
      </c>
      <c r="Y17" s="15"/>
      <c r="Z17" s="14"/>
      <c r="AA17" s="26"/>
      <c r="AB17" s="26">
        <f t="shared" si="1"/>
        <v>2</v>
      </c>
      <c r="AC17" s="26">
        <f t="shared" si="2"/>
        <v>0.8</v>
      </c>
      <c r="AD17" s="39">
        <f t="shared" si="0"/>
        <v>0.10344827586206896</v>
      </c>
      <c r="AE17" s="31">
        <v>3</v>
      </c>
      <c r="AF17" s="9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</row>
    <row r="18" spans="1:85" s="7" customFormat="1" ht="30.95" customHeight="1" x14ac:dyDescent="0.25">
      <c r="A18" s="118">
        <v>14</v>
      </c>
      <c r="B18" s="129" t="s">
        <v>88</v>
      </c>
      <c r="C18" s="111" t="s">
        <v>89</v>
      </c>
      <c r="D18" s="95"/>
      <c r="E18" s="96"/>
      <c r="F18" s="102"/>
      <c r="G18" s="22">
        <v>0.6</v>
      </c>
      <c r="H18" s="103" t="s">
        <v>20</v>
      </c>
      <c r="I18" s="102" t="s">
        <v>90</v>
      </c>
      <c r="J18" s="95"/>
      <c r="K18" s="95"/>
      <c r="L18" s="92"/>
      <c r="M18" s="103"/>
      <c r="N18" s="103"/>
      <c r="O18" s="102"/>
      <c r="P18" s="95"/>
      <c r="Q18" s="95"/>
      <c r="R18" s="64"/>
      <c r="S18" s="103">
        <v>0.2</v>
      </c>
      <c r="T18" s="103" t="s">
        <v>22</v>
      </c>
      <c r="U18" s="102">
        <v>20</v>
      </c>
      <c r="V18" s="95"/>
      <c r="W18" s="95"/>
      <c r="X18" s="64"/>
      <c r="Y18" s="103"/>
      <c r="Z18" s="98"/>
      <c r="AA18" s="26"/>
      <c r="AB18" s="26">
        <f t="shared" si="1"/>
        <v>0</v>
      </c>
      <c r="AC18" s="26">
        <f t="shared" si="2"/>
        <v>0.8</v>
      </c>
      <c r="AD18" s="39">
        <f t="shared" si="0"/>
        <v>6.8965517241379309E-2</v>
      </c>
      <c r="AE18" s="31">
        <v>2</v>
      </c>
      <c r="AF18" s="9"/>
    </row>
    <row r="19" spans="1:85" s="7" customFormat="1" ht="30.95" customHeight="1" x14ac:dyDescent="0.25">
      <c r="A19" s="118">
        <v>15</v>
      </c>
      <c r="B19" s="130"/>
      <c r="C19" s="111" t="s">
        <v>91</v>
      </c>
      <c r="D19" s="95">
        <v>1</v>
      </c>
      <c r="E19" s="96" t="s">
        <v>20</v>
      </c>
      <c r="F19" s="102">
        <v>1</v>
      </c>
      <c r="G19" s="22">
        <v>0.6</v>
      </c>
      <c r="H19" s="103" t="s">
        <v>20</v>
      </c>
      <c r="I19" s="102" t="s">
        <v>92</v>
      </c>
      <c r="J19" s="95"/>
      <c r="K19" s="95"/>
      <c r="L19" s="92"/>
      <c r="M19" s="103"/>
      <c r="N19" s="103"/>
      <c r="O19" s="102"/>
      <c r="P19" s="95"/>
      <c r="Q19" s="95"/>
      <c r="R19" s="64"/>
      <c r="S19" s="103"/>
      <c r="T19" s="103"/>
      <c r="U19" s="102"/>
      <c r="V19" s="95"/>
      <c r="W19" s="95"/>
      <c r="X19" s="102"/>
      <c r="Y19" s="103"/>
      <c r="Z19" s="98"/>
      <c r="AA19" s="26"/>
      <c r="AB19" s="26">
        <f t="shared" si="1"/>
        <v>1</v>
      </c>
      <c r="AC19" s="26">
        <f t="shared" si="2"/>
        <v>0.6</v>
      </c>
      <c r="AD19" s="39">
        <f t="shared" si="0"/>
        <v>6.8965517241379309E-2</v>
      </c>
      <c r="AE19" s="31">
        <v>2</v>
      </c>
      <c r="AF19" s="9"/>
    </row>
    <row r="20" spans="1:85" s="7" customFormat="1" ht="30.95" customHeight="1" x14ac:dyDescent="0.25">
      <c r="A20" s="118">
        <v>16</v>
      </c>
      <c r="B20" s="130"/>
      <c r="C20" s="111" t="s">
        <v>93</v>
      </c>
      <c r="D20" s="95"/>
      <c r="E20" s="96"/>
      <c r="F20" s="102"/>
      <c r="G20" s="22"/>
      <c r="H20" s="103"/>
      <c r="I20" s="102"/>
      <c r="J20" s="95"/>
      <c r="K20" s="95"/>
      <c r="L20" s="92"/>
      <c r="M20" s="103"/>
      <c r="N20" s="103"/>
      <c r="O20" s="102"/>
      <c r="P20" s="95"/>
      <c r="Q20" s="95"/>
      <c r="R20" s="64"/>
      <c r="S20" s="103"/>
      <c r="T20" s="103"/>
      <c r="U20" s="102"/>
      <c r="V20" s="95"/>
      <c r="W20" s="95"/>
      <c r="X20" s="102"/>
      <c r="Y20" s="103">
        <v>0.2</v>
      </c>
      <c r="Z20" s="98" t="s">
        <v>23</v>
      </c>
      <c r="AA20" s="26">
        <v>30</v>
      </c>
      <c r="AB20" s="26">
        <f t="shared" si="1"/>
        <v>0</v>
      </c>
      <c r="AC20" s="26">
        <f t="shared" si="2"/>
        <v>0.2</v>
      </c>
      <c r="AD20" s="39">
        <f t="shared" si="0"/>
        <v>6.8965517241379309E-2</v>
      </c>
      <c r="AE20" s="31">
        <v>2</v>
      </c>
      <c r="AF20" s="9"/>
    </row>
    <row r="21" spans="1:85" s="7" customFormat="1" ht="30.95" customHeight="1" x14ac:dyDescent="0.25">
      <c r="A21" s="118">
        <v>18</v>
      </c>
      <c r="B21" s="131"/>
      <c r="C21" s="111"/>
      <c r="D21" s="95"/>
      <c r="E21" s="96"/>
      <c r="F21" s="102"/>
      <c r="G21" s="22"/>
      <c r="H21" s="103"/>
      <c r="I21" s="102"/>
      <c r="J21" s="95"/>
      <c r="K21" s="95"/>
      <c r="L21" s="92"/>
      <c r="M21" s="103"/>
      <c r="N21" s="103"/>
      <c r="O21" s="102"/>
      <c r="P21" s="95"/>
      <c r="Q21" s="95"/>
      <c r="R21" s="64"/>
      <c r="S21" s="103"/>
      <c r="T21" s="103"/>
      <c r="U21" s="102"/>
      <c r="V21" s="95"/>
      <c r="W21" s="95"/>
      <c r="X21" s="102"/>
      <c r="Y21" s="103"/>
      <c r="Z21" s="98"/>
      <c r="AA21" s="26"/>
      <c r="AB21" s="26"/>
      <c r="AC21" s="26"/>
      <c r="AD21" s="39"/>
      <c r="AE21" s="31"/>
      <c r="AF21" s="9"/>
    </row>
    <row r="22" spans="1:85" s="13" customFormat="1" ht="23.25" customHeight="1" x14ac:dyDescent="0.25">
      <c r="A22" s="133" t="s">
        <v>2</v>
      </c>
      <c r="B22" s="134"/>
      <c r="C22" s="135"/>
      <c r="D22" s="36">
        <f>SUM(D$8:D$21)</f>
        <v>1</v>
      </c>
      <c r="E22" s="36"/>
      <c r="F22" s="65"/>
      <c r="G22" s="61">
        <f>SUM(G$8:G$21)</f>
        <v>3</v>
      </c>
      <c r="H22" s="32"/>
      <c r="I22" s="65"/>
      <c r="J22" s="61">
        <f>SUM(J$8:J$21)</f>
        <v>2</v>
      </c>
      <c r="K22" s="32"/>
      <c r="L22" s="70"/>
      <c r="M22" s="36">
        <f>SUM(M$8:M$21)</f>
        <v>1</v>
      </c>
      <c r="N22" s="32"/>
      <c r="O22" s="65"/>
      <c r="P22" s="61">
        <f>SUM(P$8:P$21)</f>
        <v>0</v>
      </c>
      <c r="Q22" s="32"/>
      <c r="R22" s="64"/>
      <c r="S22" s="36">
        <f>SUM(S$8:S$21)</f>
        <v>1.5999999999999999</v>
      </c>
      <c r="T22" s="32"/>
      <c r="U22" s="45"/>
      <c r="V22" s="61">
        <f>SUM(V$8:V$21)</f>
        <v>1</v>
      </c>
      <c r="W22" s="32"/>
      <c r="X22" s="65"/>
      <c r="Y22" s="61">
        <f>SUM(Y$8:Y$21)</f>
        <v>0.4</v>
      </c>
      <c r="Z22" s="32"/>
      <c r="AA22" s="4"/>
      <c r="AB22" s="36">
        <f>SUM(AB$8:AB$21)</f>
        <v>4</v>
      </c>
      <c r="AC22" s="36">
        <f>SUM(AC$8:AC$21)</f>
        <v>6</v>
      </c>
      <c r="AD22" s="40">
        <f>SUM(AD$8:AD$21)</f>
        <v>1</v>
      </c>
      <c r="AE22" s="36">
        <f>SUM(AE$8:AE$21)</f>
        <v>29</v>
      </c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</row>
    <row r="23" spans="1:85" s="13" customFormat="1" ht="23.25" customHeight="1" x14ac:dyDescent="0.25">
      <c r="A23" s="133" t="s">
        <v>13</v>
      </c>
      <c r="B23" s="134"/>
      <c r="C23" s="135"/>
      <c r="D23" s="136">
        <v>0.4</v>
      </c>
      <c r="E23" s="137"/>
      <c r="F23" s="137"/>
      <c r="G23" s="137"/>
      <c r="H23" s="138"/>
      <c r="I23" s="112"/>
      <c r="J23" s="139">
        <v>0.3</v>
      </c>
      <c r="K23" s="159"/>
      <c r="L23" s="159"/>
      <c r="M23" s="159"/>
      <c r="N23" s="160"/>
      <c r="O23" s="113"/>
      <c r="P23" s="136">
        <v>0.2</v>
      </c>
      <c r="Q23" s="137"/>
      <c r="R23" s="137"/>
      <c r="S23" s="137"/>
      <c r="T23" s="138"/>
      <c r="U23" s="112"/>
      <c r="V23" s="139">
        <v>0.1</v>
      </c>
      <c r="W23" s="159"/>
      <c r="X23" s="159"/>
      <c r="Y23" s="159"/>
      <c r="Z23" s="160"/>
      <c r="AA23" s="114"/>
      <c r="AB23" s="33"/>
      <c r="AC23" s="33"/>
      <c r="AD23" s="33"/>
      <c r="AE23" s="33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</row>
    <row r="24" spans="1:85" s="13" customFormat="1" ht="23.25" customHeight="1" x14ac:dyDescent="0.25">
      <c r="A24" s="133" t="s">
        <v>14</v>
      </c>
      <c r="B24" s="134"/>
      <c r="C24" s="135"/>
      <c r="D24" s="136" t="s">
        <v>15</v>
      </c>
      <c r="E24" s="137"/>
      <c r="F24" s="137"/>
      <c r="G24" s="137"/>
      <c r="H24" s="138"/>
      <c r="I24" s="112"/>
      <c r="J24" s="139" t="s">
        <v>16</v>
      </c>
      <c r="K24" s="140"/>
      <c r="L24" s="140"/>
      <c r="M24" s="140"/>
      <c r="N24" s="141"/>
      <c r="O24" s="115"/>
      <c r="P24" s="136" t="s">
        <v>17</v>
      </c>
      <c r="Q24" s="142"/>
      <c r="R24" s="142"/>
      <c r="S24" s="142"/>
      <c r="T24" s="143"/>
      <c r="U24" s="117"/>
      <c r="V24" s="139" t="s">
        <v>18</v>
      </c>
      <c r="W24" s="140"/>
      <c r="X24" s="140"/>
      <c r="Y24" s="140"/>
      <c r="Z24" s="141"/>
      <c r="AA24" s="116"/>
      <c r="AB24" s="33"/>
      <c r="AC24" s="33"/>
      <c r="AD24" s="33"/>
      <c r="AE24" s="44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</row>
    <row r="25" spans="1:85" s="13" customFormat="1" ht="23.25" customHeight="1" x14ac:dyDescent="0.25">
      <c r="A25" s="38"/>
      <c r="B25" s="38"/>
      <c r="C25" s="38"/>
      <c r="D25" s="43" t="s">
        <v>31</v>
      </c>
      <c r="E25" s="43" t="s">
        <v>24</v>
      </c>
      <c r="F25" s="43"/>
      <c r="G25" s="43" t="s">
        <v>31</v>
      </c>
      <c r="H25" s="43" t="s">
        <v>24</v>
      </c>
      <c r="I25" s="43"/>
      <c r="J25" s="43" t="s">
        <v>31</v>
      </c>
      <c r="K25" s="43" t="s">
        <v>24</v>
      </c>
      <c r="L25" s="43"/>
      <c r="M25" s="43" t="s">
        <v>31</v>
      </c>
      <c r="N25" s="43" t="s">
        <v>24</v>
      </c>
      <c r="O25" s="43"/>
      <c r="P25" s="43" t="s">
        <v>31</v>
      </c>
      <c r="Q25" s="43" t="s">
        <v>24</v>
      </c>
      <c r="R25" s="43"/>
      <c r="S25" s="43" t="s">
        <v>31</v>
      </c>
      <c r="T25" s="43" t="s">
        <v>24</v>
      </c>
      <c r="U25" s="43"/>
      <c r="V25" s="43" t="s">
        <v>31</v>
      </c>
      <c r="W25" s="43" t="s">
        <v>24</v>
      </c>
      <c r="X25" s="43"/>
      <c r="Y25" s="43" t="s">
        <v>31</v>
      </c>
      <c r="Z25" s="43" t="s">
        <v>24</v>
      </c>
      <c r="AA25" s="43"/>
      <c r="AB25" s="43" t="s">
        <v>2</v>
      </c>
      <c r="AC25" s="43" t="s">
        <v>30</v>
      </c>
      <c r="AD25" s="43" t="s">
        <v>32</v>
      </c>
      <c r="AE25" s="45"/>
      <c r="AF25" s="43" t="s">
        <v>33</v>
      </c>
      <c r="AG25" s="46" t="s">
        <v>30</v>
      </c>
      <c r="AH25" s="46" t="s">
        <v>32</v>
      </c>
      <c r="AI25" s="7"/>
      <c r="AJ25" s="7"/>
      <c r="AK25" s="7"/>
      <c r="AL25" s="7"/>
      <c r="AM25" s="7"/>
      <c r="AN25" s="7"/>
      <c r="AO25" s="7"/>
      <c r="AP25" s="7"/>
      <c r="AQ25" s="7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</row>
    <row r="26" spans="1:85" s="13" customFormat="1" ht="23.25" customHeight="1" x14ac:dyDescent="0.25">
      <c r="A26" s="38"/>
      <c r="B26" s="38"/>
      <c r="C26" s="38" t="s">
        <v>25</v>
      </c>
      <c r="D26" s="41">
        <f>SUMIF(E$8:E$21,"D",D$8:D$21)</f>
        <v>1</v>
      </c>
      <c r="E26" s="41">
        <f>COUNTIF(E$8:E$21,"D")</f>
        <v>1</v>
      </c>
      <c r="F26" s="43"/>
      <c r="G26" s="41">
        <f>SUMIF(H$8:H$21,"D",G$8:G$21)</f>
        <v>3</v>
      </c>
      <c r="H26" s="41">
        <f>COUNTIF(H$8:H$21,"D")</f>
        <v>8</v>
      </c>
      <c r="I26" s="43"/>
      <c r="J26" s="41">
        <f>SUMIF(K$8:K$21,"D",J$8:J$21)</f>
        <v>0</v>
      </c>
      <c r="K26" s="41">
        <f>COUNTIF(K$8:K$21,"D")</f>
        <v>0</v>
      </c>
      <c r="L26" s="43"/>
      <c r="M26" s="41">
        <f>SUMIF(N$8:N$21,"D",M$8:M$21)</f>
        <v>0</v>
      </c>
      <c r="N26" s="41">
        <f>COUNTIF(N$8:N$21,"D")</f>
        <v>0</v>
      </c>
      <c r="O26" s="43"/>
      <c r="P26" s="41">
        <f>SUMIF(Q$8:Q$21,"D",P$8:P$21)</f>
        <v>0</v>
      </c>
      <c r="Q26" s="41">
        <f>COUNTIF(Q$8:Q$21,"D")</f>
        <v>0</v>
      </c>
      <c r="R26" s="41"/>
      <c r="S26" s="41">
        <f>SUMIF(T$8:T$21,"D",S$8:S$21)</f>
        <v>0</v>
      </c>
      <c r="T26" s="41">
        <f>COUNTIF(T$8:T$21,"D")</f>
        <v>0</v>
      </c>
      <c r="U26" s="43"/>
      <c r="V26" s="41">
        <f>SUMIF(W$8:W$21,"D",V$8:V$21)</f>
        <v>0</v>
      </c>
      <c r="W26" s="41">
        <f>COUNTIF(W$8:W$21,"D")</f>
        <v>0</v>
      </c>
      <c r="X26" s="43"/>
      <c r="Y26" s="41">
        <f>SUMIF(Z$8:Z$21,"D",Y$8:Y$21)</f>
        <v>0</v>
      </c>
      <c r="Z26" s="41">
        <f>COUNTIF(Z$8:Z$21,"D")</f>
        <v>0</v>
      </c>
      <c r="AA26" s="41"/>
      <c r="AB26" s="41">
        <f>D26+G26+J26+M26+P26+S26+V26+Y26</f>
        <v>4</v>
      </c>
      <c r="AC26" s="41">
        <f>E26+H26+K26+N26+Q26+T26+W26+Z26</f>
        <v>9</v>
      </c>
      <c r="AD26" s="42">
        <f>AB26/10</f>
        <v>0.4</v>
      </c>
      <c r="AE26" s="43" t="s">
        <v>10</v>
      </c>
      <c r="AF26" s="48">
        <f>SUM(D26:D29,G26:G29)</f>
        <v>4</v>
      </c>
      <c r="AG26" s="48">
        <f>SUM(E26:E29, H26:H29)</f>
        <v>9</v>
      </c>
      <c r="AH26" s="47">
        <f>AF26/10</f>
        <v>0.4</v>
      </c>
      <c r="AI26" s="7"/>
      <c r="AJ26" s="7"/>
      <c r="AK26" s="7"/>
      <c r="AL26" s="7"/>
      <c r="AM26" s="7"/>
      <c r="AN26" s="7"/>
      <c r="AO26" s="7"/>
      <c r="AP26" s="7"/>
      <c r="AQ26" s="7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</row>
    <row r="27" spans="1:85" s="13" customFormat="1" ht="23.25" customHeight="1" x14ac:dyDescent="0.25">
      <c r="A27" s="38"/>
      <c r="B27" s="38"/>
      <c r="C27" s="38" t="s">
        <v>26</v>
      </c>
      <c r="D27" s="41">
        <f>SUMIF(E$8:E$21,"TB",D$8:D$21)</f>
        <v>0</v>
      </c>
      <c r="E27" s="41">
        <f>COUNTIF(E$8:E$21,"TB")</f>
        <v>0</v>
      </c>
      <c r="F27" s="43"/>
      <c r="G27" s="41">
        <f>SUMIF(H$8:H$21,"TB",G$8:G$21)</f>
        <v>0</v>
      </c>
      <c r="H27" s="41">
        <f>COUNTIF(H$8:H$21,"TB")</f>
        <v>0</v>
      </c>
      <c r="I27" s="43"/>
      <c r="J27" s="41">
        <f>SUMIF(K$8:K$21,"TB",J$8:J$21)</f>
        <v>2</v>
      </c>
      <c r="K27" s="41">
        <f>COUNTIF(K$8:K$21,"TB")</f>
        <v>2</v>
      </c>
      <c r="L27" s="43"/>
      <c r="M27" s="41">
        <f>SUMIF(N$8:N$21,"TB",M$8:M$21)</f>
        <v>1</v>
      </c>
      <c r="N27" s="41">
        <f>COUNTIF(N$8:N$21,"TB")</f>
        <v>4</v>
      </c>
      <c r="O27" s="43"/>
      <c r="P27" s="41">
        <f>SUMIF(Q$8:Q$21,"TB",P$8:P$21)</f>
        <v>0</v>
      </c>
      <c r="Q27" s="41">
        <f>COUNTIF(Q$8:Q$21,"TB")</f>
        <v>0</v>
      </c>
      <c r="R27" s="41"/>
      <c r="S27" s="41">
        <f>SUMIF(T$8:T$21,"TB",S$8:S$21)</f>
        <v>0</v>
      </c>
      <c r="T27" s="41">
        <f>COUNTIF(T$8:T$21,"TB")</f>
        <v>0</v>
      </c>
      <c r="U27" s="43"/>
      <c r="V27" s="41">
        <f>SUMIF(W$8:W$21,"TB",V$8:V$21)</f>
        <v>0</v>
      </c>
      <c r="W27" s="41">
        <f>COUNTIF(W$8:W$21,"TB")</f>
        <v>0</v>
      </c>
      <c r="X27" s="43"/>
      <c r="Y27" s="41">
        <f>SUMIF(Z$8:Z$21,"TB",Y$8:Y$21)</f>
        <v>0</v>
      </c>
      <c r="Z27" s="41">
        <f>COUNTIF(Z$8:Z$21,"TB")</f>
        <v>0</v>
      </c>
      <c r="AA27" s="41"/>
      <c r="AB27" s="41">
        <f t="shared" ref="AB27:AC29" si="3">D27+G27+J27+M27+P27+S27+V27+Y27</f>
        <v>3</v>
      </c>
      <c r="AC27" s="41">
        <f t="shared" si="3"/>
        <v>6</v>
      </c>
      <c r="AD27" s="42">
        <f t="shared" ref="AD27:AD29" si="4">AB27/10</f>
        <v>0.3</v>
      </c>
      <c r="AE27" s="43" t="s">
        <v>11</v>
      </c>
      <c r="AF27" s="41">
        <f>SUM(J26:J29,M26:M29)</f>
        <v>3</v>
      </c>
      <c r="AG27" s="41">
        <f>SUM(K26:K29,N26:N29)</f>
        <v>6</v>
      </c>
      <c r="AH27" s="47">
        <f t="shared" ref="AH27:AH29" si="5">AF27/10</f>
        <v>0.3</v>
      </c>
      <c r="AI27" s="7"/>
      <c r="AJ27" s="7"/>
      <c r="AK27" s="7"/>
      <c r="AL27" s="7"/>
      <c r="AM27" s="7"/>
      <c r="AN27" s="7"/>
      <c r="AO27" s="7"/>
      <c r="AP27" s="7"/>
      <c r="AQ27" s="7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</row>
    <row r="28" spans="1:85" s="13" customFormat="1" ht="23.25" customHeight="1" x14ac:dyDescent="0.25">
      <c r="A28" s="38"/>
      <c r="B28" s="38"/>
      <c r="C28" s="38" t="s">
        <v>27</v>
      </c>
      <c r="D28" s="41">
        <f>SUMIF(E$8:E$21,"TĐK",D$8:D$21)</f>
        <v>0</v>
      </c>
      <c r="E28" s="41">
        <f>COUNTIF(E$8:E$21,"TĐK")</f>
        <v>0</v>
      </c>
      <c r="F28" s="43"/>
      <c r="G28" s="41">
        <f>SUMIF(H$8:H$21,"TĐK",G$8:G$21)</f>
        <v>0</v>
      </c>
      <c r="H28" s="41">
        <f>COUNTIF(H$8:H$21,"TĐK")</f>
        <v>0</v>
      </c>
      <c r="I28" s="43"/>
      <c r="J28" s="41">
        <f>SUMIF(K$8:K$21,"TĐK",J$8:J$21)</f>
        <v>0</v>
      </c>
      <c r="K28" s="41">
        <f>COUNTIF(K$8:K$21,"TĐK")</f>
        <v>0</v>
      </c>
      <c r="L28" s="43"/>
      <c r="M28" s="41">
        <f>SUMIF(N$8:N$21,"TĐK",M$8:M$21)</f>
        <v>0</v>
      </c>
      <c r="N28" s="41">
        <f>COUNTIF(N$8:N$21,"TĐK")</f>
        <v>0</v>
      </c>
      <c r="O28" s="43"/>
      <c r="P28" s="41">
        <f>SUMIF(Q$8:Q$21,"TĐK",P$8:P$21)</f>
        <v>0</v>
      </c>
      <c r="Q28" s="41">
        <f>COUNTIF(Q$8:Q$21,"TĐK")</f>
        <v>0</v>
      </c>
      <c r="R28" s="41"/>
      <c r="S28" s="41">
        <f>SUMIF(T$8:T$21,"TĐK",S$8:S$21)</f>
        <v>1.5999999999999999</v>
      </c>
      <c r="T28" s="41">
        <f>COUNTIF(T$8:T$21,"TĐK")</f>
        <v>4</v>
      </c>
      <c r="U28" s="43"/>
      <c r="V28" s="41">
        <f>SUMIF(W$8:W$21,"TĐK",V$8:V$21)</f>
        <v>0</v>
      </c>
      <c r="W28" s="41">
        <f>COUNTIF(W$8:W$21,"TĐK")</f>
        <v>0</v>
      </c>
      <c r="X28" s="43"/>
      <c r="Y28" s="41">
        <f>SUMIF(Z$8:Z$21,"TĐK",Y$8:Y$21)</f>
        <v>0</v>
      </c>
      <c r="Z28" s="41">
        <f>COUNTIF(Z$8:Z$21,"TĐK")</f>
        <v>0</v>
      </c>
      <c r="AA28" s="41"/>
      <c r="AB28" s="41">
        <f t="shared" si="3"/>
        <v>1.5999999999999999</v>
      </c>
      <c r="AC28" s="41">
        <f t="shared" si="3"/>
        <v>4</v>
      </c>
      <c r="AD28" s="42">
        <f t="shared" si="4"/>
        <v>0.15999999999999998</v>
      </c>
      <c r="AE28" s="43" t="s">
        <v>1</v>
      </c>
      <c r="AF28" s="41">
        <f>SUM(P26:P29, S26:S29)</f>
        <v>1.5999999999999999</v>
      </c>
      <c r="AG28" s="41">
        <f>SUM(Q26:Q29, T26:T29)</f>
        <v>4</v>
      </c>
      <c r="AH28" s="47">
        <f t="shared" si="5"/>
        <v>0.15999999999999998</v>
      </c>
      <c r="AI28" s="7"/>
      <c r="AJ28" s="7"/>
      <c r="AK28" s="7"/>
      <c r="AL28" s="7"/>
      <c r="AM28" s="7"/>
      <c r="AN28" s="7"/>
      <c r="AO28" s="7"/>
      <c r="AP28" s="7"/>
      <c r="AQ28" s="7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</row>
    <row r="29" spans="1:85" s="13" customFormat="1" ht="23.25" customHeight="1" x14ac:dyDescent="0.25">
      <c r="A29" s="38"/>
      <c r="B29" s="38"/>
      <c r="C29" s="38" t="s">
        <v>28</v>
      </c>
      <c r="D29" s="41">
        <f>SUMIF(E$8:E$21,"K",D$8:D$21)</f>
        <v>0</v>
      </c>
      <c r="E29" s="41">
        <f>COUNTIF(E$8:E$21,"K")</f>
        <v>0</v>
      </c>
      <c r="F29" s="43"/>
      <c r="G29" s="41">
        <f>SUMIF(H$8:H$21,"K",G$8:G$21)</f>
        <v>0</v>
      </c>
      <c r="H29" s="41">
        <f>COUNTIF(H$8:H$21,"K")</f>
        <v>0</v>
      </c>
      <c r="I29" s="43"/>
      <c r="J29" s="41">
        <f>SUMIF(K$8:K$21,"K",J$8:J$21)</f>
        <v>0</v>
      </c>
      <c r="K29" s="41">
        <f>COUNTIF(K$8:K$21,"K")</f>
        <v>0</v>
      </c>
      <c r="L29" s="43"/>
      <c r="M29" s="41">
        <f>SUMIF(N$8:N$21,"K",M$8:M$21)</f>
        <v>0</v>
      </c>
      <c r="N29" s="41">
        <f>COUNTIF(N$8:N$21,"K")</f>
        <v>0</v>
      </c>
      <c r="O29" s="43"/>
      <c r="P29" s="41">
        <f>SUMIF(Q$8:Q$21,"K",P$8:P$21)</f>
        <v>0</v>
      </c>
      <c r="Q29" s="41">
        <f>COUNTIF(Q$8:Q$21,"K")</f>
        <v>0</v>
      </c>
      <c r="R29" s="41"/>
      <c r="S29" s="41">
        <f>SUMIF(T$8:T$21,"K",S$8:S$21)</f>
        <v>0</v>
      </c>
      <c r="T29" s="41">
        <f>COUNTIF(T$8:T$21,"K")</f>
        <v>0</v>
      </c>
      <c r="U29" s="43"/>
      <c r="V29" s="41">
        <f>SUMIF(W$8:W$21,"K",V$8:V$21)</f>
        <v>1</v>
      </c>
      <c r="W29" s="41">
        <f>COUNTIF(W$8:W$21,"K")</f>
        <v>1</v>
      </c>
      <c r="X29" s="43"/>
      <c r="Y29" s="41">
        <f>SUMIF(Z$8:Z$21,"K",Y$8:Y$21)</f>
        <v>0.4</v>
      </c>
      <c r="Z29" s="41">
        <f>COUNTIF(Z$8:Z$21,"K")</f>
        <v>2</v>
      </c>
      <c r="AA29" s="41"/>
      <c r="AB29" s="41">
        <f t="shared" si="3"/>
        <v>1.4</v>
      </c>
      <c r="AC29" s="41">
        <f t="shared" si="3"/>
        <v>3</v>
      </c>
      <c r="AD29" s="42">
        <f t="shared" si="4"/>
        <v>0.13999999999999999</v>
      </c>
      <c r="AE29" s="43" t="s">
        <v>4</v>
      </c>
      <c r="AF29" s="41">
        <f>SUM(V26:V29,Y26:Y29)</f>
        <v>1.4</v>
      </c>
      <c r="AG29" s="41">
        <f>SUM(W26:W29,Z26:Z29)</f>
        <v>3</v>
      </c>
      <c r="AH29" s="47">
        <f t="shared" si="5"/>
        <v>0.13999999999999999</v>
      </c>
      <c r="AI29" s="7"/>
      <c r="AJ29" s="7"/>
      <c r="AK29" s="7"/>
      <c r="AL29" s="7"/>
      <c r="AM29" s="7"/>
      <c r="AN29" s="7"/>
      <c r="AO29" s="7"/>
      <c r="AP29" s="7"/>
      <c r="AQ29" s="7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</row>
    <row r="30" spans="1:85" s="13" customFormat="1" ht="23.25" customHeight="1" x14ac:dyDescent="0.25">
      <c r="A30" s="38"/>
      <c r="B30" s="38"/>
      <c r="C30" s="38"/>
      <c r="D30" s="49"/>
      <c r="E30" s="49"/>
      <c r="F30" s="51"/>
      <c r="G30" s="49"/>
      <c r="H30" s="49"/>
      <c r="I30" s="51"/>
      <c r="J30" s="49"/>
      <c r="K30" s="49"/>
      <c r="L30" s="51"/>
      <c r="M30" s="49"/>
      <c r="N30" s="49"/>
      <c r="O30" s="51"/>
      <c r="P30" s="49"/>
      <c r="Q30" s="49"/>
      <c r="R30" s="49"/>
      <c r="S30" s="49"/>
      <c r="T30" s="49"/>
      <c r="U30" s="51"/>
      <c r="V30" s="49"/>
      <c r="W30" s="49"/>
      <c r="X30" s="51"/>
      <c r="Y30" s="49"/>
      <c r="Z30" s="49"/>
      <c r="AA30" s="49"/>
      <c r="AB30" s="49"/>
      <c r="AC30" s="49"/>
      <c r="AD30" s="50"/>
      <c r="AE30" s="51"/>
      <c r="AF30" s="49"/>
      <c r="AG30" s="49"/>
      <c r="AH30" s="52"/>
      <c r="AI30" s="7"/>
      <c r="AJ30" s="7"/>
      <c r="AK30" s="7"/>
      <c r="AL30" s="7"/>
      <c r="AM30" s="7"/>
      <c r="AN30" s="7"/>
      <c r="AO30" s="7"/>
      <c r="AP30" s="7"/>
      <c r="AQ30" s="7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</row>
    <row r="31" spans="1:85" s="13" customFormat="1" ht="23.25" customHeight="1" x14ac:dyDescent="0.25">
      <c r="A31" s="38"/>
      <c r="B31" s="38"/>
      <c r="C31" s="38"/>
      <c r="D31" s="49"/>
      <c r="E31" s="49"/>
      <c r="F31" s="51"/>
      <c r="G31" s="49"/>
      <c r="H31" s="49"/>
      <c r="I31" s="51"/>
      <c r="J31" s="54"/>
      <c r="K31" s="54" t="s">
        <v>34</v>
      </c>
      <c r="L31" s="54"/>
      <c r="M31" s="49"/>
      <c r="N31" s="49"/>
      <c r="O31" s="51"/>
      <c r="P31" s="49"/>
      <c r="Q31" s="49"/>
      <c r="R31" s="49"/>
      <c r="S31" s="51"/>
      <c r="T31" s="51" t="s">
        <v>35</v>
      </c>
      <c r="U31" s="51"/>
      <c r="V31" s="49"/>
      <c r="W31" s="49"/>
      <c r="X31" s="51"/>
      <c r="Y31" s="49"/>
      <c r="Z31" s="49"/>
      <c r="AA31" s="49"/>
      <c r="AB31" s="49"/>
      <c r="AC31" s="49"/>
      <c r="AD31" s="50"/>
      <c r="AE31" s="51"/>
      <c r="AF31" s="49"/>
      <c r="AG31" s="49"/>
      <c r="AH31" s="52"/>
      <c r="AI31" s="7"/>
      <c r="AJ31" s="7"/>
      <c r="AK31" s="7"/>
      <c r="AL31" s="7"/>
      <c r="AM31" s="7"/>
      <c r="AN31" s="7"/>
      <c r="AO31" s="7"/>
      <c r="AP31" s="7"/>
      <c r="AQ31" s="7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</row>
    <row r="32" spans="1:85" s="13" customFormat="1" ht="23.25" customHeight="1" x14ac:dyDescent="0.25">
      <c r="A32" s="38"/>
      <c r="B32" s="38"/>
      <c r="C32" s="38"/>
      <c r="D32" s="49"/>
      <c r="E32" s="49"/>
      <c r="F32" s="51"/>
      <c r="G32" s="49"/>
      <c r="H32" s="49"/>
      <c r="I32" s="51"/>
      <c r="J32" s="54" t="s">
        <v>25</v>
      </c>
      <c r="K32" s="53">
        <f>AD26</f>
        <v>0.4</v>
      </c>
      <c r="L32" s="68"/>
      <c r="M32" s="49"/>
      <c r="N32" s="49"/>
      <c r="O32" s="51"/>
      <c r="P32" s="49"/>
      <c r="Q32" s="49"/>
      <c r="R32" s="49"/>
      <c r="S32" s="54" t="s">
        <v>10</v>
      </c>
      <c r="T32" s="53">
        <f>AH26</f>
        <v>0.4</v>
      </c>
      <c r="U32" s="68"/>
      <c r="V32" s="49"/>
      <c r="W32" s="49"/>
      <c r="X32" s="51"/>
      <c r="Y32" s="49"/>
      <c r="Z32" s="49"/>
      <c r="AA32" s="49"/>
      <c r="AB32" s="49"/>
      <c r="AC32" s="49"/>
      <c r="AD32" s="50"/>
      <c r="AE32" s="51"/>
      <c r="AF32" s="49"/>
      <c r="AG32" s="49"/>
      <c r="AH32" s="52"/>
      <c r="AI32" s="7"/>
      <c r="AJ32" s="7"/>
      <c r="AK32" s="7"/>
      <c r="AL32" s="7"/>
      <c r="AM32" s="7"/>
      <c r="AN32" s="7"/>
      <c r="AO32" s="7"/>
      <c r="AP32" s="7"/>
      <c r="AQ32" s="7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</row>
    <row r="33" spans="1:85" s="13" customFormat="1" ht="23.25" customHeight="1" x14ac:dyDescent="0.25">
      <c r="A33" s="38"/>
      <c r="B33" s="38"/>
      <c r="C33" s="38"/>
      <c r="D33" s="49"/>
      <c r="E33" s="49"/>
      <c r="F33" s="51"/>
      <c r="G33" s="49"/>
      <c r="H33" s="49"/>
      <c r="I33" s="51"/>
      <c r="J33" s="54" t="s">
        <v>26</v>
      </c>
      <c r="K33" s="53">
        <f t="shared" ref="K33:K35" si="6">AD27</f>
        <v>0.3</v>
      </c>
      <c r="L33" s="68"/>
      <c r="M33" s="49"/>
      <c r="N33" s="49"/>
      <c r="O33" s="51"/>
      <c r="P33" s="49"/>
      <c r="Q33" s="49"/>
      <c r="R33" s="49"/>
      <c r="S33" s="54" t="s">
        <v>11</v>
      </c>
      <c r="T33" s="53">
        <f t="shared" ref="T33:T35" si="7">AH27</f>
        <v>0.3</v>
      </c>
      <c r="U33" s="68"/>
      <c r="V33" s="49"/>
      <c r="W33" s="49"/>
      <c r="X33" s="51"/>
      <c r="Y33" s="49"/>
      <c r="Z33" s="49"/>
      <c r="AA33" s="49"/>
      <c r="AB33" s="49"/>
      <c r="AC33" s="49"/>
      <c r="AD33" s="50"/>
      <c r="AE33" s="51"/>
      <c r="AF33" s="49"/>
      <c r="AG33" s="49"/>
      <c r="AH33" s="52"/>
      <c r="AI33" s="7"/>
      <c r="AJ33" s="7"/>
      <c r="AK33" s="7"/>
      <c r="AL33" s="7"/>
      <c r="AM33" s="7"/>
      <c r="AN33" s="7"/>
      <c r="AO33" s="7"/>
      <c r="AP33" s="7"/>
      <c r="AQ33" s="7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</row>
    <row r="34" spans="1:85" s="13" customFormat="1" ht="23.25" customHeight="1" x14ac:dyDescent="0.25">
      <c r="A34" s="38"/>
      <c r="B34" s="38"/>
      <c r="C34" s="38"/>
      <c r="D34" s="49"/>
      <c r="E34" s="49"/>
      <c r="F34" s="51"/>
      <c r="G34" s="49"/>
      <c r="H34" s="49"/>
      <c r="I34" s="51"/>
      <c r="J34" s="54" t="s">
        <v>27</v>
      </c>
      <c r="K34" s="53">
        <f t="shared" si="6"/>
        <v>0.15999999999999998</v>
      </c>
      <c r="L34" s="68"/>
      <c r="M34" s="49"/>
      <c r="N34" s="49"/>
      <c r="O34" s="51"/>
      <c r="P34" s="49"/>
      <c r="Q34" s="49"/>
      <c r="R34" s="49"/>
      <c r="S34" s="54" t="s">
        <v>1</v>
      </c>
      <c r="T34" s="53">
        <f t="shared" si="7"/>
        <v>0.15999999999999998</v>
      </c>
      <c r="U34" s="68"/>
      <c r="V34" s="49"/>
      <c r="W34" s="49"/>
      <c r="X34" s="51"/>
      <c r="Y34" s="49"/>
      <c r="Z34" s="49"/>
      <c r="AA34" s="49"/>
      <c r="AB34" s="49"/>
      <c r="AC34" s="49"/>
      <c r="AD34" s="50"/>
      <c r="AE34" s="51"/>
      <c r="AF34" s="49"/>
      <c r="AG34" s="49"/>
      <c r="AH34" s="52"/>
      <c r="AI34" s="7"/>
      <c r="AJ34" s="7"/>
      <c r="AK34" s="7"/>
      <c r="AL34" s="7"/>
      <c r="AM34" s="7"/>
      <c r="AN34" s="7"/>
      <c r="AO34" s="7"/>
      <c r="AP34" s="7"/>
      <c r="AQ34" s="7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</row>
    <row r="35" spans="1:85" s="13" customFormat="1" ht="23.25" customHeight="1" x14ac:dyDescent="0.25">
      <c r="A35" s="38"/>
      <c r="B35" s="38"/>
      <c r="C35" s="38"/>
      <c r="D35" s="49"/>
      <c r="E35" s="49"/>
      <c r="F35" s="51"/>
      <c r="G35" s="49"/>
      <c r="H35" s="49"/>
      <c r="I35" s="51"/>
      <c r="J35" s="54" t="s">
        <v>28</v>
      </c>
      <c r="K35" s="53">
        <f t="shared" si="6"/>
        <v>0.13999999999999999</v>
      </c>
      <c r="L35" s="68"/>
      <c r="M35" s="49"/>
      <c r="N35" s="49"/>
      <c r="O35" s="51"/>
      <c r="P35" s="49"/>
      <c r="Q35" s="49"/>
      <c r="R35" s="49"/>
      <c r="S35" s="54" t="s">
        <v>4</v>
      </c>
      <c r="T35" s="53">
        <f t="shared" si="7"/>
        <v>0.13999999999999999</v>
      </c>
      <c r="U35" s="68"/>
      <c r="V35" s="49"/>
      <c r="W35" s="49"/>
      <c r="X35" s="51"/>
      <c r="Y35" s="49"/>
      <c r="Z35" s="49"/>
      <c r="AA35" s="49"/>
      <c r="AB35" s="49"/>
      <c r="AC35" s="49"/>
      <c r="AD35" s="50"/>
      <c r="AE35" s="51"/>
      <c r="AF35" s="49"/>
      <c r="AG35" s="49"/>
      <c r="AH35" s="52"/>
      <c r="AI35" s="7"/>
      <c r="AJ35" s="7"/>
      <c r="AK35" s="7"/>
      <c r="AL35" s="7"/>
      <c r="AM35" s="7"/>
      <c r="AN35" s="7"/>
      <c r="AO35" s="7"/>
      <c r="AP35" s="7"/>
      <c r="AQ35" s="7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</row>
    <row r="36" spans="1:85" ht="30.75" customHeight="1" x14ac:dyDescent="0.25"/>
    <row r="37" spans="1:85" ht="350.25" customHeight="1" x14ac:dyDescent="0.25">
      <c r="C37" s="161" t="s">
        <v>5</v>
      </c>
      <c r="D37" s="161"/>
      <c r="E37" s="161"/>
      <c r="F37" s="161"/>
      <c r="G37" s="161"/>
      <c r="H37" s="161"/>
      <c r="I37" s="161"/>
      <c r="J37" s="161"/>
      <c r="K37" s="161"/>
      <c r="L37" s="71"/>
      <c r="M37" s="11"/>
      <c r="N37" s="162" t="s">
        <v>19</v>
      </c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</row>
  </sheetData>
  <mergeCells count="25">
    <mergeCell ref="C37:K37"/>
    <mergeCell ref="N37:AE37"/>
    <mergeCell ref="A22:C22"/>
    <mergeCell ref="A23:C23"/>
    <mergeCell ref="D23:H23"/>
    <mergeCell ref="J23:N23"/>
    <mergeCell ref="P23:T23"/>
    <mergeCell ref="V23:Z23"/>
    <mergeCell ref="A24:C24"/>
    <mergeCell ref="D24:H24"/>
    <mergeCell ref="J24:N24"/>
    <mergeCell ref="P24:T24"/>
    <mergeCell ref="V24:Z24"/>
    <mergeCell ref="AE5:AE6"/>
    <mergeCell ref="D6:I6"/>
    <mergeCell ref="J6:O6"/>
    <mergeCell ref="P6:U6"/>
    <mergeCell ref="V6:AA6"/>
    <mergeCell ref="AB5:AC6"/>
    <mergeCell ref="AD5:AD6"/>
    <mergeCell ref="A5:A6"/>
    <mergeCell ref="B5:B6"/>
    <mergeCell ref="C5:C6"/>
    <mergeCell ref="D5:AA5"/>
    <mergeCell ref="B8:B11"/>
  </mergeCells>
  <dataValidations count="2">
    <dataValidation type="list" showInputMessage="1" showErrorMessage="1" sqref="E9:E21" xr:uid="{00000000-0002-0000-0600-000000000000}">
      <formula1>"D, TB, TĐK, K"</formula1>
    </dataValidation>
    <dataValidation type="list" allowBlank="1" showInputMessage="1" showErrorMessage="1" sqref="E8 Z8:Z21 W8:W21 Q9:Q21 N8:N21 K9:K21 H8:H21 T8:T21" xr:uid="{00000000-0002-0000-0600-000001000000}">
      <formula1>"D,TB,TĐK,K"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D A A B Q S w M E F A A C A A g A h Z 1 e U b o U / k i j A A A A 9 Q A A A B I A H A B D b 2 5 m a W c v U G F j a 2 F n Z S 5 4 b W w g o h g A K K A U A A A A A A A A A A A A A A A A A A A A A A A A A A A A h Y 9 B D o I w F E S v Q r q n R d R I y K c s 3 E p i Q j R u m 1 K h E T 6 G F s v d X H g k r y B G U X c u Z 9 5 b z N y v N 0 i H p v Y u q j O 6 x Y T M a E A 8 h b I t N J Y J 6 e 3 R j 0 j K Y S v k S Z T K G 2 U 0 8 W C K h F T W n m P G n H P U z W n b l S w M g h k 7 Z J t c V q o R 5 C P r / 7 K v 0 V i B U h E O + 9 c Y H t J o S V e L c R K w q Y N M 4 5 e H I 3 v S n x L W f W 3 7 T n G F / i 4 H N k V g 7 w v 8 A V B L A w Q U A A I A C A C F n V 5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Z 1 e U f y m p w a d A A A A 1 g A A A B M A H A B G b 3 J t d W x h c y 9 T Z W N 0 a W 9 u M S 5 t I K I Y A C i g F A A A A A A A A A A A A A A A A A A A A A A A A A A A A G 2 N P Q u D M B C G 9 0 D + Q 0 g X C y L Y V Z x C 1 y 4 K H c Q h 2 m s V Y 6 5 c I l j E / 9 7 Y r H 2 X g / f j O Q e 9 H 9 G K K t 6 8 4 I w z N 2 i C h 6 h 1 Z + A i S m H A c y a C K l y o h + B c 1 x 5 M p h Y i s P 6 O N H W I U 3 L e m p u e o Z R x K d u 9 U W h 9 q L R p B J y k G r R 9 H f D P G 2 Q g / a p Z T d q 6 J 9 K s 0 C y z P U K X x G / p t s n o 5 j I V P i T C w + r 3 / c z Z a P 9 i i y 9 Q S w E C L Q A U A A I A C A C F n V 5 R u h T + S K M A A A D 1 A A A A E g A A A A A A A A A A A A A A A A A A A A A A Q 2 9 u Z m l n L 1 B h Y 2 t h Z 2 U u e G 1 s U E s B A i 0 A F A A C A A g A h Z 1 e U Q / K 6 a u k A A A A 6 Q A A A B M A A A A A A A A A A A A A A A A A 7 w A A A F t D b 2 5 0 Z W 5 0 X 1 R 5 c G V z X S 5 4 b W x Q S w E C L Q A U A A I A C A C F n V 5 R / K a n B p 0 A A A D W A A A A E w A A A A A A A A A A A A A A A A D g A Q A A R m 9 y b X V s Y X M v U 2 V j d G l v b j E u b V B L B Q Y A A A A A A w A D A M I A A A D K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z B w A A A A A A A N E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C 0 z M F Q x M T o z N T o x M i 4 x O T A 1 O D M 4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y L 0 N o Y W 5 n Z W Q g V H l w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J s 1 S B h T Z 8 R 7 W f C P l h p h 7 J A A A A A A I A A A A A A A N m A A D A A A A A E A A A A O F / d j 5 R X k D m q U P k R v 6 M J 8 k A A A A A B I A A A K A A A A A Q A A A A q h d k Q z b 0 J A 8 c O d v V i Z f + x 1 A A A A C 8 t p K z L 1 l c t e h o m z e 2 0 m m l R h w Z 9 z H G v e t O 7 w j + h x y J 1 l / + e 6 Y y c Y 3 s 2 P b m h m P 4 S C L R f q b T d k u u n R z g C I E 7 5 g J G K v A v 5 s N U / K d O V I V 2 U K U x T x Q A A A D j I a z n L Y 3 G e w W n s H E r U l M h I 2 W D z w = = < / D a t a M a s h u p > 
</file>

<file path=customXml/itemProps1.xml><?xml version="1.0" encoding="utf-8"?>
<ds:datastoreItem xmlns:ds="http://schemas.openxmlformats.org/officeDocument/2006/customXml" ds:itemID="{418B85D0-CCAC-4DE2-83E8-995F375494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Toan 10</vt:lpstr>
      <vt:lpstr>Toan 11</vt:lpstr>
      <vt:lpstr>Toan 12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VnTeach.Com</dc:creator>
  <cp:keywords>VnTeach.Com</cp:keywords>
  <dc:description/>
  <cp:revision/>
  <dcterms:created xsi:type="dcterms:W3CDTF">2018-04-20T07:35:29Z</dcterms:created>
  <dcterms:modified xsi:type="dcterms:W3CDTF">2022-06-15T07:22:52Z</dcterms:modified>
  <cp:category/>
  <cp:contentStatus/>
</cp:coreProperties>
</file>