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Ma tận KHTN 9 (làm lại)\"/>
    </mc:Choice>
  </mc:AlternateContent>
  <xr:revisionPtr revIDLastSave="0" documentId="13_ncr:1_{AA948D4B-E9E4-43D9-A702-11D4588675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iữa k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M7" i="1"/>
  <c r="L7" i="1"/>
  <c r="O21" i="1"/>
  <c r="M21" i="1" l="1"/>
  <c r="L21" i="1"/>
  <c r="D21" i="1"/>
  <c r="N15" i="1" l="1"/>
  <c r="N13" i="1"/>
  <c r="N16" i="1"/>
  <c r="N14" i="1"/>
  <c r="N11" i="1"/>
  <c r="N7" i="1"/>
  <c r="N10" i="1"/>
  <c r="N19" i="1"/>
  <c r="N8" i="1"/>
  <c r="N12" i="1"/>
  <c r="N20" i="1"/>
  <c r="N17" i="1"/>
  <c r="N9" i="1"/>
  <c r="N18" i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E22" i="1" s="1"/>
  <c r="N21" i="1" l="1"/>
</calcChain>
</file>

<file path=xl/sharedStrings.xml><?xml version="1.0" encoding="utf-8"?>
<sst xmlns="http://schemas.openxmlformats.org/spreadsheetml/2006/main" count="54" uniqueCount="47">
  <si>
    <t>Chủ đề</t>
  </si>
  <si>
    <t>Số tiết</t>
  </si>
  <si>
    <t>Mức độ đánh giá</t>
  </si>
  <si>
    <t>Tổng số câu/ý</t>
  </si>
  <si>
    <t>Nhận biết</t>
  </si>
  <si>
    <t>Thông hiểu</t>
  </si>
  <si>
    <t>Vận dụng</t>
  </si>
  <si>
    <t>Vận dụng cao</t>
  </si>
  <si>
    <t>TN</t>
  </si>
  <si>
    <t>TL</t>
  </si>
  <si>
    <t>Vật lí</t>
  </si>
  <si>
    <t>Hóa học</t>
  </si>
  <si>
    <t>Sinh học</t>
  </si>
  <si>
    <t>Tổng câu/ý</t>
  </si>
  <si>
    <t>Tổng điểm</t>
  </si>
  <si>
    <t>% điểm số</t>
  </si>
  <si>
    <t>4,0 điểm</t>
  </si>
  <si>
    <t>3,0 điểm</t>
  </si>
  <si>
    <t>20 điểm</t>
  </si>
  <si>
    <t>10 điểm</t>
  </si>
  <si>
    <t>Câu TN</t>
  </si>
  <si>
    <t>Mạch nội dung</t>
  </si>
  <si>
    <t>Di truyền học Mendel, cơ sở phân tử của hiện tượng di truyền</t>
  </si>
  <si>
    <t>Bài 43: Nguyên phân và giảm phân</t>
  </si>
  <si>
    <t>%
Điểm</t>
  </si>
  <si>
    <t>Nội dung/đơn vị kiến thức</t>
  </si>
  <si>
    <t xml:space="preserve">Điện </t>
  </si>
  <si>
    <t xml:space="preserve">Điện từ </t>
  </si>
  <si>
    <t xml:space="preserve">Giới thiệu về chất hữu cơ. Hydrocarbon và nguồn nguyên liệu </t>
  </si>
  <si>
    <t xml:space="preserve">Bài 24. Alkene. </t>
  </si>
  <si>
    <t>Bài 25. Nguồn nhiên liệu.</t>
  </si>
  <si>
    <t xml:space="preserve"> Ethylic Alcohol và Acetic acid</t>
  </si>
  <si>
    <t>Lipid. Carbohydrate, Protein, Polymer.</t>
  </si>
  <si>
    <t>Bài 44: Nhiễm sắc thể giới tính và cơ chế xác định giới tính.</t>
  </si>
  <si>
    <t>Bài 45: Di truyền liên kết</t>
  </si>
  <si>
    <t>Bài 46: Đột biến NST</t>
  </si>
  <si>
    <t>Bài 23. Alkane.</t>
  </si>
  <si>
    <t>Bài 26. Ethylic Alcohol.</t>
  </si>
  <si>
    <t xml:space="preserve">Bài 27. Acetic acid. </t>
  </si>
  <si>
    <t>Bài 28. Lipid.</t>
  </si>
  <si>
    <t>Bài 29. Carbohydrate. Glucose và saccharose.</t>
  </si>
  <si>
    <t>Bài 12. Đoạn mạch nối tiếp, song song.</t>
  </si>
  <si>
    <t>Bài 13. Năng lượng của dòng điện và công suất điện.</t>
  </si>
  <si>
    <t>Bài 14. Cảm ứng điện từ. Nguyên tắc tạo ra dòng điện xoay chiều.</t>
  </si>
  <si>
    <t>MA TRẬN ĐỀ KIỂM TRA, ĐÁNH GIÁ GIỮA HỌC KÌ II
KHOA HỌC TỰ NHIÊN 9</t>
  </si>
  <si>
    <t xml:space="preserve">A. Ma trận
- Thời điểm kiểm tra: Kiểm tra giữa  học kì II, khi kết thúc nội dung: 
+ Phần Vật lý: Bài 14. Cảm ứng điện từ. Nguyên tắc tạo ra dòng điện xoay chiều.
+ Phần Hóa học: Bài 29. Carbohydrate. Glucose và saccharose.
+ Phần Sinh học: Bài 46. Đột biến nhiễm sắc thể.
- Thời gian làm bài: 90 phút.
- Hình thức kiểm tra: Kết hợp giữa trắc nghiệm và tự luận (tỉ lệ 50% trắc nghiệm, 50% tự luận).
- Cấu trúc:
- Mức độ đề: 40% Nhận biết; 30% Thông hiểu; 20% Vận dụng; 10% Vận dụng cao.
- Phần trắc nghiệm: 5,0 điểm, gồm 20 câu hỏi (ở mức độ nhận biết: 16 câu, thông hiểu 4 câu)
- Phần tự luận:  5,0 điểm (Thông hiểu: 2 điểm; Vận dụng: 2 điểm; Vận dụng cao: 1 điểm)
</t>
  </si>
  <si>
    <r>
      <t xml:space="preserve">Điểm
</t>
    </r>
    <r>
      <rPr>
        <i/>
        <sz val="11"/>
        <color theme="1"/>
        <rFont val="Times New Roman"/>
        <family val="1"/>
      </rPr>
      <t>(làm tròn)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</si>
</sst>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i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7" borderId="3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tabSelected="1" topLeftCell="A4" zoomScale="115" zoomScaleNormal="115" workbookViewId="0">
      <selection activeCell="R7" sqref="R7"/>
    </sheetView>
  </sheetViews>
  <sheetFormatPr defaultRowHeight="15" x14ac:dyDescent="0.25"/>
  <cols>
    <col min="1" max="1" width="9.5703125" customWidth="1"/>
    <col min="2" max="2" width="19.85546875" customWidth="1"/>
    <col min="3" max="3" width="27" customWidth="1"/>
    <col min="4" max="4" width="6.85546875" customWidth="1"/>
    <col min="5" max="5" width="8.42578125" customWidth="1"/>
    <col min="6" max="11" width="5.85546875" customWidth="1"/>
    <col min="12" max="13" width="7.5703125" customWidth="1"/>
    <col min="14" max="15" width="6.7109375" customWidth="1"/>
  </cols>
  <sheetData>
    <row r="2" spans="1:15" ht="37.5" customHeight="1" x14ac:dyDescent="0.25">
      <c r="A2" s="11" t="s">
        <v>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96.9" customHeight="1" x14ac:dyDescent="0.25">
      <c r="A3" s="10" t="s">
        <v>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ht="16.5" customHeight="1" x14ac:dyDescent="0.25">
      <c r="A4" s="40" t="s">
        <v>21</v>
      </c>
      <c r="B4" s="40" t="s">
        <v>0</v>
      </c>
      <c r="C4" s="41" t="s">
        <v>25</v>
      </c>
      <c r="D4" s="42" t="s">
        <v>1</v>
      </c>
      <c r="E4" s="40" t="s">
        <v>2</v>
      </c>
      <c r="F4" s="40"/>
      <c r="G4" s="40"/>
      <c r="H4" s="40"/>
      <c r="I4" s="40"/>
      <c r="J4" s="40"/>
      <c r="K4" s="40"/>
      <c r="L4" s="40" t="s">
        <v>3</v>
      </c>
      <c r="M4" s="40"/>
      <c r="N4" s="43" t="s">
        <v>24</v>
      </c>
      <c r="O4" s="41" t="s">
        <v>46</v>
      </c>
    </row>
    <row r="5" spans="1:15" ht="27.75" customHeight="1" x14ac:dyDescent="0.25">
      <c r="A5" s="40"/>
      <c r="B5" s="40"/>
      <c r="C5" s="44"/>
      <c r="D5" s="42"/>
      <c r="E5" s="45" t="s">
        <v>4</v>
      </c>
      <c r="F5" s="40" t="s">
        <v>5</v>
      </c>
      <c r="G5" s="40"/>
      <c r="H5" s="40" t="s">
        <v>6</v>
      </c>
      <c r="I5" s="40"/>
      <c r="J5" s="40" t="s">
        <v>7</v>
      </c>
      <c r="K5" s="40"/>
      <c r="L5" s="40"/>
      <c r="M5" s="40"/>
      <c r="N5" s="43"/>
      <c r="O5" s="44"/>
    </row>
    <row r="6" spans="1:15" ht="17.25" customHeight="1" x14ac:dyDescent="0.25">
      <c r="A6" s="40"/>
      <c r="B6" s="40"/>
      <c r="C6" s="46"/>
      <c r="D6" s="42"/>
      <c r="E6" s="45" t="s">
        <v>8</v>
      </c>
      <c r="F6" s="45" t="s">
        <v>8</v>
      </c>
      <c r="G6" s="45" t="s">
        <v>9</v>
      </c>
      <c r="H6" s="45" t="s">
        <v>8</v>
      </c>
      <c r="I6" s="45" t="s">
        <v>9</v>
      </c>
      <c r="J6" s="45" t="s">
        <v>8</v>
      </c>
      <c r="K6" s="45" t="s">
        <v>9</v>
      </c>
      <c r="L6" s="45" t="s">
        <v>8</v>
      </c>
      <c r="M6" s="45" t="s">
        <v>9</v>
      </c>
      <c r="N6" s="43"/>
      <c r="O6" s="46"/>
    </row>
    <row r="7" spans="1:15" ht="29.25" customHeight="1" x14ac:dyDescent="0.25">
      <c r="A7" s="13" t="s">
        <v>10</v>
      </c>
      <c r="B7" s="13" t="s">
        <v>26</v>
      </c>
      <c r="C7" s="25" t="s">
        <v>41</v>
      </c>
      <c r="D7" s="28">
        <v>2</v>
      </c>
      <c r="E7" s="29"/>
      <c r="F7" s="29"/>
      <c r="G7" s="30"/>
      <c r="H7" s="29"/>
      <c r="I7" s="30"/>
      <c r="J7" s="29"/>
      <c r="K7" s="29">
        <v>2</v>
      </c>
      <c r="L7" s="29">
        <f>E7+F7+H7+J7</f>
        <v>0</v>
      </c>
      <c r="M7" s="29">
        <f>G7+I7+K7</f>
        <v>2</v>
      </c>
      <c r="N7" s="31">
        <f>(D7/$D$21)*10</f>
        <v>0.64516129032258063</v>
      </c>
      <c r="O7" s="31">
        <v>1</v>
      </c>
    </row>
    <row r="8" spans="1:15" ht="32.25" customHeight="1" x14ac:dyDescent="0.25">
      <c r="A8" s="13"/>
      <c r="B8" s="13"/>
      <c r="C8" s="26" t="s">
        <v>42</v>
      </c>
      <c r="D8" s="28">
        <v>2</v>
      </c>
      <c r="E8" s="29">
        <v>1</v>
      </c>
      <c r="F8" s="29">
        <v>1</v>
      </c>
      <c r="G8" s="30"/>
      <c r="H8" s="29"/>
      <c r="I8" s="30"/>
      <c r="J8" s="29"/>
      <c r="K8" s="29"/>
      <c r="L8" s="29">
        <f t="shared" ref="L8:L20" si="0">E8+F8+H8+J8</f>
        <v>2</v>
      </c>
      <c r="M8" s="29">
        <f t="shared" ref="M8:M20" si="1">G8+I8+K8</f>
        <v>0</v>
      </c>
      <c r="N8" s="31">
        <f>(D8/$D$21)*10</f>
        <v>0.64516129032258063</v>
      </c>
      <c r="O8" s="31">
        <v>0.5</v>
      </c>
    </row>
    <row r="9" spans="1:15" ht="31.5" customHeight="1" x14ac:dyDescent="0.25">
      <c r="A9" s="13"/>
      <c r="B9" s="6" t="s">
        <v>27</v>
      </c>
      <c r="C9" s="26" t="s">
        <v>43</v>
      </c>
      <c r="D9" s="32">
        <v>4</v>
      </c>
      <c r="E9" s="29">
        <v>3</v>
      </c>
      <c r="F9" s="29"/>
      <c r="G9" s="29"/>
      <c r="H9" s="29"/>
      <c r="I9" s="30">
        <v>1</v>
      </c>
      <c r="J9" s="29"/>
      <c r="K9" s="30"/>
      <c r="L9" s="29">
        <f t="shared" si="0"/>
        <v>3</v>
      </c>
      <c r="M9" s="29">
        <f t="shared" si="1"/>
        <v>1</v>
      </c>
      <c r="N9" s="31">
        <f>(D9/$D$21)*10</f>
        <v>1.2903225806451613</v>
      </c>
      <c r="O9" s="31">
        <v>1.25</v>
      </c>
    </row>
    <row r="10" spans="1:15" ht="18" customHeight="1" x14ac:dyDescent="0.25">
      <c r="A10" s="13" t="s">
        <v>11</v>
      </c>
      <c r="B10" s="16" t="s">
        <v>28</v>
      </c>
      <c r="C10" s="27" t="s">
        <v>36</v>
      </c>
      <c r="D10" s="32">
        <v>1</v>
      </c>
      <c r="E10" s="33"/>
      <c r="F10" s="33">
        <v>1</v>
      </c>
      <c r="G10" s="34"/>
      <c r="H10" s="33"/>
      <c r="I10" s="34"/>
      <c r="J10" s="35"/>
      <c r="K10" s="35"/>
      <c r="L10" s="35">
        <f t="shared" si="0"/>
        <v>1</v>
      </c>
      <c r="M10" s="35">
        <f t="shared" si="1"/>
        <v>0</v>
      </c>
      <c r="N10" s="31">
        <f>(D10/$D$21)*10</f>
        <v>0.32258064516129031</v>
      </c>
      <c r="O10" s="31">
        <v>0.25</v>
      </c>
    </row>
    <row r="11" spans="1:15" ht="18" customHeight="1" x14ac:dyDescent="0.25">
      <c r="A11" s="13"/>
      <c r="B11" s="16"/>
      <c r="C11" s="27" t="s">
        <v>29</v>
      </c>
      <c r="D11" s="32">
        <v>3</v>
      </c>
      <c r="E11" s="33">
        <v>1</v>
      </c>
      <c r="F11" s="33"/>
      <c r="G11" s="36">
        <v>1</v>
      </c>
      <c r="H11" s="33"/>
      <c r="I11" s="34"/>
      <c r="J11" s="35"/>
      <c r="K11" s="35"/>
      <c r="L11" s="35">
        <f t="shared" si="0"/>
        <v>1</v>
      </c>
      <c r="M11" s="35">
        <f t="shared" si="1"/>
        <v>1</v>
      </c>
      <c r="N11" s="31">
        <f>(D11/$D$21)*10</f>
        <v>0.967741935483871</v>
      </c>
      <c r="O11" s="31">
        <v>0.75</v>
      </c>
    </row>
    <row r="12" spans="1:15" ht="18" customHeight="1" x14ac:dyDescent="0.25">
      <c r="A12" s="13"/>
      <c r="B12" s="16"/>
      <c r="C12" s="27" t="s">
        <v>30</v>
      </c>
      <c r="D12" s="32">
        <v>1</v>
      </c>
      <c r="E12" s="33">
        <v>1</v>
      </c>
      <c r="F12" s="33"/>
      <c r="G12" s="34"/>
      <c r="H12" s="33"/>
      <c r="I12" s="34"/>
      <c r="J12" s="35"/>
      <c r="K12" s="35"/>
      <c r="L12" s="35">
        <f t="shared" si="0"/>
        <v>1</v>
      </c>
      <c r="M12" s="35">
        <f t="shared" si="1"/>
        <v>0</v>
      </c>
      <c r="N12" s="31">
        <f>(D12/$D$21)*10</f>
        <v>0.32258064516129031</v>
      </c>
      <c r="O12" s="31">
        <v>0.25</v>
      </c>
    </row>
    <row r="13" spans="1:15" ht="18" customHeight="1" x14ac:dyDescent="0.25">
      <c r="A13" s="13"/>
      <c r="B13" s="16" t="s">
        <v>31</v>
      </c>
      <c r="C13" s="27" t="s">
        <v>37</v>
      </c>
      <c r="D13" s="32">
        <v>3</v>
      </c>
      <c r="E13" s="33"/>
      <c r="F13" s="33"/>
      <c r="G13" s="37">
        <v>1</v>
      </c>
      <c r="H13" s="33"/>
      <c r="I13" s="37">
        <v>1</v>
      </c>
      <c r="J13" s="35"/>
      <c r="K13" s="35"/>
      <c r="L13" s="35">
        <f t="shared" si="0"/>
        <v>0</v>
      </c>
      <c r="M13" s="35">
        <f t="shared" si="1"/>
        <v>2</v>
      </c>
      <c r="N13" s="31">
        <f>(D13/$D$21)*10</f>
        <v>0.967741935483871</v>
      </c>
      <c r="O13" s="31">
        <v>1</v>
      </c>
    </row>
    <row r="14" spans="1:15" ht="18" customHeight="1" x14ac:dyDescent="0.25">
      <c r="A14" s="13"/>
      <c r="B14" s="16"/>
      <c r="C14" s="27" t="s">
        <v>38</v>
      </c>
      <c r="D14" s="32">
        <v>4</v>
      </c>
      <c r="E14" s="33">
        <v>1</v>
      </c>
      <c r="F14" s="33"/>
      <c r="G14" s="38">
        <v>1</v>
      </c>
      <c r="H14" s="33"/>
      <c r="I14" s="38">
        <v>1</v>
      </c>
      <c r="J14" s="35"/>
      <c r="K14" s="35"/>
      <c r="L14" s="35">
        <f t="shared" si="0"/>
        <v>1</v>
      </c>
      <c r="M14" s="35">
        <f t="shared" si="1"/>
        <v>2</v>
      </c>
      <c r="N14" s="31">
        <f>(D14/$D$21)*10</f>
        <v>1.2903225806451613</v>
      </c>
      <c r="O14" s="31">
        <v>1.25</v>
      </c>
    </row>
    <row r="15" spans="1:15" ht="18" customHeight="1" x14ac:dyDescent="0.25">
      <c r="A15" s="13"/>
      <c r="B15" s="16" t="s">
        <v>32</v>
      </c>
      <c r="C15" s="27" t="s">
        <v>39</v>
      </c>
      <c r="D15" s="32">
        <v>2</v>
      </c>
      <c r="E15" s="33">
        <v>2</v>
      </c>
      <c r="F15" s="33">
        <v>1</v>
      </c>
      <c r="G15" s="34"/>
      <c r="H15" s="33"/>
      <c r="I15" s="34"/>
      <c r="J15" s="35"/>
      <c r="K15" s="35"/>
      <c r="L15" s="35">
        <f t="shared" si="0"/>
        <v>3</v>
      </c>
      <c r="M15" s="35">
        <f t="shared" si="1"/>
        <v>0</v>
      </c>
      <c r="N15" s="31">
        <f>(D15/$D$21)*10</f>
        <v>0.64516129032258063</v>
      </c>
      <c r="O15" s="31">
        <v>0.75</v>
      </c>
    </row>
    <row r="16" spans="1:15" ht="33.75" customHeight="1" x14ac:dyDescent="0.25">
      <c r="A16" s="13"/>
      <c r="B16" s="16"/>
      <c r="C16" s="27" t="s">
        <v>40</v>
      </c>
      <c r="D16" s="32">
        <v>2</v>
      </c>
      <c r="E16" s="33">
        <v>2</v>
      </c>
      <c r="F16" s="33">
        <v>1</v>
      </c>
      <c r="G16" s="34"/>
      <c r="H16" s="33"/>
      <c r="I16" s="34"/>
      <c r="J16" s="35"/>
      <c r="K16" s="35"/>
      <c r="L16" s="35">
        <f t="shared" si="0"/>
        <v>3</v>
      </c>
      <c r="M16" s="35">
        <f t="shared" si="1"/>
        <v>0</v>
      </c>
      <c r="N16" s="31">
        <f>(D16/$D$21)*10</f>
        <v>0.64516129032258063</v>
      </c>
      <c r="O16" s="31">
        <v>0.75</v>
      </c>
    </row>
    <row r="17" spans="1:15" ht="28.5" customHeight="1" x14ac:dyDescent="0.25">
      <c r="A17" s="13" t="s">
        <v>12</v>
      </c>
      <c r="B17" s="16" t="s">
        <v>22</v>
      </c>
      <c r="C17" s="27" t="s">
        <v>23</v>
      </c>
      <c r="D17" s="28">
        <v>2</v>
      </c>
      <c r="E17" s="29">
        <v>1</v>
      </c>
      <c r="F17" s="29"/>
      <c r="G17" s="30"/>
      <c r="H17" s="29"/>
      <c r="I17" s="39">
        <v>1</v>
      </c>
      <c r="J17" s="29"/>
      <c r="K17" s="29"/>
      <c r="L17" s="29">
        <f t="shared" si="0"/>
        <v>1</v>
      </c>
      <c r="M17" s="29">
        <f t="shared" si="1"/>
        <v>1</v>
      </c>
      <c r="N17" s="31">
        <f>(D17/$D$21)*10</f>
        <v>0.64516129032258063</v>
      </c>
      <c r="O17" s="31">
        <v>0.75</v>
      </c>
    </row>
    <row r="18" spans="1:15" ht="30.75" customHeight="1" x14ac:dyDescent="0.25">
      <c r="A18" s="13"/>
      <c r="B18" s="16"/>
      <c r="C18" s="26" t="s">
        <v>33</v>
      </c>
      <c r="D18" s="28">
        <v>1</v>
      </c>
      <c r="E18" s="29">
        <v>1</v>
      </c>
      <c r="F18" s="29"/>
      <c r="G18" s="30"/>
      <c r="H18" s="29"/>
      <c r="I18" s="29"/>
      <c r="J18" s="29"/>
      <c r="K18" s="30"/>
      <c r="L18" s="29">
        <f t="shared" si="0"/>
        <v>1</v>
      </c>
      <c r="M18" s="29">
        <f t="shared" si="1"/>
        <v>0</v>
      </c>
      <c r="N18" s="31">
        <f>(D18/$D$21)*10</f>
        <v>0.32258064516129031</v>
      </c>
      <c r="O18" s="31">
        <v>0.25</v>
      </c>
    </row>
    <row r="19" spans="1:15" ht="16.5" customHeight="1" x14ac:dyDescent="0.25">
      <c r="A19" s="13"/>
      <c r="B19" s="16"/>
      <c r="C19" s="27" t="s">
        <v>34</v>
      </c>
      <c r="D19" s="28">
        <v>2</v>
      </c>
      <c r="E19" s="29">
        <v>1</v>
      </c>
      <c r="F19" s="29"/>
      <c r="G19" s="39">
        <v>1</v>
      </c>
      <c r="H19" s="29"/>
      <c r="I19" s="29"/>
      <c r="J19" s="29"/>
      <c r="K19" s="30"/>
      <c r="L19" s="29">
        <f t="shared" si="0"/>
        <v>1</v>
      </c>
      <c r="M19" s="29">
        <f t="shared" si="1"/>
        <v>1</v>
      </c>
      <c r="N19" s="31">
        <f>(D19/$D$21)*10</f>
        <v>0.64516129032258063</v>
      </c>
      <c r="O19" s="31">
        <v>0.75</v>
      </c>
    </row>
    <row r="20" spans="1:15" ht="16.5" customHeight="1" x14ac:dyDescent="0.25">
      <c r="A20" s="13"/>
      <c r="B20" s="16"/>
      <c r="C20" s="27" t="s">
        <v>35</v>
      </c>
      <c r="D20" s="28">
        <v>2</v>
      </c>
      <c r="E20" s="29">
        <v>2</v>
      </c>
      <c r="F20" s="29"/>
      <c r="G20" s="30"/>
      <c r="H20" s="29"/>
      <c r="I20" s="29"/>
      <c r="J20" s="29"/>
      <c r="K20" s="30"/>
      <c r="L20" s="29">
        <f t="shared" si="0"/>
        <v>2</v>
      </c>
      <c r="M20" s="29">
        <f t="shared" si="1"/>
        <v>0</v>
      </c>
      <c r="N20" s="31">
        <f>(D20/$D$21)*10</f>
        <v>0.64516129032258063</v>
      </c>
      <c r="O20" s="31">
        <v>0.5</v>
      </c>
    </row>
    <row r="21" spans="1:15" s="1" customFormat="1" ht="18" customHeight="1" x14ac:dyDescent="0.25">
      <c r="A21" s="17" t="s">
        <v>13</v>
      </c>
      <c r="B21" s="18"/>
      <c r="C21" s="19"/>
      <c r="D21" s="7">
        <f t="shared" ref="D21:O21" si="2">SUM(D7:D20)</f>
        <v>31</v>
      </c>
      <c r="E21" s="5">
        <f t="shared" si="2"/>
        <v>16</v>
      </c>
      <c r="F21" s="5">
        <f t="shared" si="2"/>
        <v>4</v>
      </c>
      <c r="G21" s="4">
        <f t="shared" si="2"/>
        <v>4</v>
      </c>
      <c r="H21" s="4">
        <f t="shared" si="2"/>
        <v>0</v>
      </c>
      <c r="I21" s="4">
        <f t="shared" si="2"/>
        <v>4</v>
      </c>
      <c r="J21" s="4">
        <f t="shared" si="2"/>
        <v>0</v>
      </c>
      <c r="K21" s="4">
        <f t="shared" si="2"/>
        <v>2</v>
      </c>
      <c r="L21" s="22">
        <f t="shared" si="2"/>
        <v>20</v>
      </c>
      <c r="M21" s="22">
        <f t="shared" si="2"/>
        <v>10</v>
      </c>
      <c r="N21" s="24">
        <f t="shared" si="2"/>
        <v>9.9999999999999982</v>
      </c>
      <c r="O21" s="24">
        <f t="shared" si="2"/>
        <v>10</v>
      </c>
    </row>
    <row r="22" spans="1:15" s="1" customFormat="1" ht="18" customHeight="1" x14ac:dyDescent="0.25">
      <c r="A22" s="14" t="s">
        <v>14</v>
      </c>
      <c r="B22" s="14"/>
      <c r="C22" s="14"/>
      <c r="D22" s="14"/>
      <c r="E22" s="3">
        <f>E21*0.25</f>
        <v>4</v>
      </c>
      <c r="F22" s="3">
        <f t="shared" ref="F22" si="3">F21*0.25</f>
        <v>1</v>
      </c>
      <c r="G22" s="3">
        <f>G21*0.5</f>
        <v>2</v>
      </c>
      <c r="H22" s="3">
        <f>H21*0.25</f>
        <v>0</v>
      </c>
      <c r="I22" s="3">
        <f>I21*0.5</f>
        <v>2</v>
      </c>
      <c r="J22" s="3">
        <f>J21*0.25</f>
        <v>0</v>
      </c>
      <c r="K22" s="3">
        <f>K21*0.5</f>
        <v>1</v>
      </c>
      <c r="L22" s="23">
        <f>L21+M21</f>
        <v>30</v>
      </c>
      <c r="M22" s="23"/>
      <c r="N22" s="24"/>
      <c r="O22" s="24"/>
    </row>
    <row r="23" spans="1:15" s="1" customFormat="1" ht="18" customHeight="1" x14ac:dyDescent="0.25">
      <c r="A23" s="9" t="s">
        <v>15</v>
      </c>
      <c r="B23" s="9"/>
      <c r="C23" s="9"/>
      <c r="D23" s="9"/>
      <c r="E23" s="20" t="s">
        <v>16</v>
      </c>
      <c r="F23" s="21" t="s">
        <v>17</v>
      </c>
      <c r="G23" s="21"/>
      <c r="H23" s="21" t="s">
        <v>18</v>
      </c>
      <c r="I23" s="21"/>
      <c r="J23" s="21" t="s">
        <v>19</v>
      </c>
      <c r="K23" s="21"/>
      <c r="L23" s="23"/>
      <c r="M23" s="23"/>
      <c r="N23" s="24"/>
      <c r="O23" s="24"/>
    </row>
    <row r="25" spans="1:15" x14ac:dyDescent="0.25">
      <c r="B25" s="2" t="s">
        <v>20</v>
      </c>
      <c r="C25" s="2"/>
      <c r="E25" s="8">
        <v>16</v>
      </c>
      <c r="F25" s="15">
        <v>4</v>
      </c>
      <c r="G25" s="15"/>
    </row>
  </sheetData>
  <mergeCells count="31">
    <mergeCell ref="L4:M5"/>
    <mergeCell ref="N4:N6"/>
    <mergeCell ref="H23:I23"/>
    <mergeCell ref="B7:B8"/>
    <mergeCell ref="B10:B12"/>
    <mergeCell ref="B17:B20"/>
    <mergeCell ref="C4:C6"/>
    <mergeCell ref="F5:G5"/>
    <mergeCell ref="H5:I5"/>
    <mergeCell ref="J5:K5"/>
    <mergeCell ref="E4:K4"/>
    <mergeCell ref="B13:B14"/>
    <mergeCell ref="B15:B16"/>
    <mergeCell ref="L22:M23"/>
    <mergeCell ref="A21:C21"/>
    <mergeCell ref="F25:G25"/>
    <mergeCell ref="F23:G23"/>
    <mergeCell ref="A10:A16"/>
    <mergeCell ref="O4:O6"/>
    <mergeCell ref="O21:O23"/>
    <mergeCell ref="A3:N3"/>
    <mergeCell ref="A2:N2"/>
    <mergeCell ref="A17:A20"/>
    <mergeCell ref="N21:N23"/>
    <mergeCell ref="A22:D22"/>
    <mergeCell ref="A23:D23"/>
    <mergeCell ref="J23:K23"/>
    <mergeCell ref="A4:A6"/>
    <mergeCell ref="B4:B6"/>
    <mergeCell ref="D4:D6"/>
    <mergeCell ref="A7:A9"/>
  </mergeCells>
  <printOptions horizontalCentered="1"/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Giữa kỳ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2024-08-07T09:09:01Z</dcterms:created>
  <dcterms:modified xsi:type="dcterms:W3CDTF">2024-08-10T06:56:19Z</dcterms:modified>
</cp:coreProperties>
</file>