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binhtnk\Google Drive\2122\Chuyen mon 2122\Nhom truong 2122\De thi 2122\De Toan cuoi HK1_2122_Gop y\"/>
    </mc:Choice>
  </mc:AlternateContent>
  <xr:revisionPtr revIDLastSave="0" documentId="13_ncr:1_{E25AB670-4193-414A-946D-21CB8E8580E4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Toan 6" sheetId="2" r:id="rId1"/>
    <sheet name="Toan 7" sheetId="5" r:id="rId2"/>
    <sheet name="Toan 8" sheetId="4" r:id="rId3"/>
    <sheet name="Toan 9" sheetId="1" r:id="rId4"/>
    <sheet name="Toan 10" sheetId="6" r:id="rId5"/>
    <sheet name="Toan 11" sheetId="3" r:id="rId6"/>
    <sheet name="Toan 12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5" i="5" l="1"/>
  <c r="Z25" i="5"/>
  <c r="Y25" i="5"/>
  <c r="W25" i="5"/>
  <c r="V25" i="5"/>
  <c r="T25" i="5"/>
  <c r="S25" i="5"/>
  <c r="Q25" i="5"/>
  <c r="P25" i="5"/>
  <c r="N25" i="5"/>
  <c r="M25" i="5"/>
  <c r="K25" i="5"/>
  <c r="J25" i="5"/>
  <c r="H25" i="5"/>
  <c r="G25" i="5"/>
  <c r="E25" i="5"/>
  <c r="AC25" i="5" s="1"/>
  <c r="D25" i="5"/>
  <c r="AB25" i="5" s="1"/>
  <c r="AD25" i="5" s="1"/>
  <c r="K31" i="5" s="1"/>
  <c r="Z24" i="5"/>
  <c r="Y24" i="5"/>
  <c r="W24" i="5"/>
  <c r="V24" i="5"/>
  <c r="T24" i="5"/>
  <c r="S24" i="5"/>
  <c r="Q24" i="5"/>
  <c r="P24" i="5"/>
  <c r="N24" i="5"/>
  <c r="M24" i="5"/>
  <c r="K24" i="5"/>
  <c r="J24" i="5"/>
  <c r="H24" i="5"/>
  <c r="G24" i="5"/>
  <c r="E24" i="5"/>
  <c r="AC24" i="5" s="1"/>
  <c r="D24" i="5"/>
  <c r="AB24" i="5" s="1"/>
  <c r="AD24" i="5" s="1"/>
  <c r="K30" i="5" s="1"/>
  <c r="AG23" i="5"/>
  <c r="Z23" i="5"/>
  <c r="Y23" i="5"/>
  <c r="W23" i="5"/>
  <c r="V23" i="5"/>
  <c r="T23" i="5"/>
  <c r="S23" i="5"/>
  <c r="Q23" i="5"/>
  <c r="P23" i="5"/>
  <c r="N23" i="5"/>
  <c r="M23" i="5"/>
  <c r="K23" i="5"/>
  <c r="J23" i="5"/>
  <c r="H23" i="5"/>
  <c r="G23" i="5"/>
  <c r="E23" i="5"/>
  <c r="AC23" i="5" s="1"/>
  <c r="D23" i="5"/>
  <c r="AB23" i="5" s="1"/>
  <c r="AD23" i="5" s="1"/>
  <c r="K29" i="5" s="1"/>
  <c r="AG22" i="5"/>
  <c r="Z22" i="5"/>
  <c r="Y22" i="5"/>
  <c r="W22" i="5"/>
  <c r="V22" i="5"/>
  <c r="AF25" i="5" s="1"/>
  <c r="AH25" i="5" s="1"/>
  <c r="T31" i="5" s="1"/>
  <c r="T22" i="5"/>
  <c r="S22" i="5"/>
  <c r="Q22" i="5"/>
  <c r="AG24" i="5" s="1"/>
  <c r="P22" i="5"/>
  <c r="AF24" i="5" s="1"/>
  <c r="AH24" i="5" s="1"/>
  <c r="T30" i="5" s="1"/>
  <c r="N22" i="5"/>
  <c r="M22" i="5"/>
  <c r="K22" i="5"/>
  <c r="J22" i="5"/>
  <c r="AF23" i="5" s="1"/>
  <c r="AH23" i="5" s="1"/>
  <c r="T29" i="5" s="1"/>
  <c r="H22" i="5"/>
  <c r="G22" i="5"/>
  <c r="E22" i="5"/>
  <c r="AC22" i="5" s="1"/>
  <c r="D22" i="5"/>
  <c r="AF22" i="5" s="1"/>
  <c r="AH22" i="5" s="1"/>
  <c r="T28" i="5" s="1"/>
  <c r="AE18" i="5"/>
  <c r="Y18" i="5"/>
  <c r="V18" i="5"/>
  <c r="S18" i="5"/>
  <c r="P18" i="5"/>
  <c r="M18" i="5"/>
  <c r="J18" i="5"/>
  <c r="G18" i="5"/>
  <c r="D18" i="5"/>
  <c r="AD17" i="5"/>
  <c r="AC17" i="5"/>
  <c r="AB17" i="5"/>
  <c r="AD16" i="5"/>
  <c r="AC16" i="5"/>
  <c r="AB16" i="5"/>
  <c r="AD15" i="5"/>
  <c r="AC15" i="5"/>
  <c r="AB15" i="5"/>
  <c r="AD14" i="5"/>
  <c r="AC14" i="5"/>
  <c r="AB14" i="5"/>
  <c r="AD13" i="5"/>
  <c r="AC13" i="5"/>
  <c r="AB13" i="5"/>
  <c r="AD12" i="5"/>
  <c r="AC12" i="5"/>
  <c r="AB12" i="5"/>
  <c r="AD11" i="5"/>
  <c r="AC11" i="5"/>
  <c r="AB11" i="5"/>
  <c r="AD10" i="5"/>
  <c r="AD18" i="5" s="1"/>
  <c r="AC10" i="5"/>
  <c r="AB10" i="5"/>
  <c r="AD9" i="5"/>
  <c r="AC9" i="5"/>
  <c r="AC18" i="5" s="1"/>
  <c r="AB9" i="5"/>
  <c r="AD8" i="5"/>
  <c r="AC8" i="5"/>
  <c r="AB8" i="5"/>
  <c r="AB18" i="5" s="1"/>
  <c r="Z31" i="7"/>
  <c r="Y31" i="7"/>
  <c r="W31" i="7"/>
  <c r="V31" i="7"/>
  <c r="T31" i="7"/>
  <c r="S31" i="7"/>
  <c r="Q31" i="7"/>
  <c r="P31" i="7"/>
  <c r="N31" i="7"/>
  <c r="M31" i="7"/>
  <c r="K31" i="7"/>
  <c r="J31" i="7"/>
  <c r="H31" i="7"/>
  <c r="G31" i="7"/>
  <c r="E31" i="7"/>
  <c r="D31" i="7"/>
  <c r="Z30" i="7"/>
  <c r="Y30" i="7"/>
  <c r="W30" i="7"/>
  <c r="V30" i="7"/>
  <c r="T30" i="7"/>
  <c r="S30" i="7"/>
  <c r="Q30" i="7"/>
  <c r="P30" i="7"/>
  <c r="N30" i="7"/>
  <c r="M30" i="7"/>
  <c r="K30" i="7"/>
  <c r="J30" i="7"/>
  <c r="H30" i="7"/>
  <c r="G30" i="7"/>
  <c r="E30" i="7"/>
  <c r="D30" i="7"/>
  <c r="Z29" i="7"/>
  <c r="Y29" i="7"/>
  <c r="W29" i="7"/>
  <c r="V29" i="7"/>
  <c r="T29" i="7"/>
  <c r="S29" i="7"/>
  <c r="Q29" i="7"/>
  <c r="P29" i="7"/>
  <c r="N29" i="7"/>
  <c r="M29" i="7"/>
  <c r="K29" i="7"/>
  <c r="J29" i="7"/>
  <c r="H29" i="7"/>
  <c r="G29" i="7"/>
  <c r="E29" i="7"/>
  <c r="D29" i="7"/>
  <c r="Z28" i="7"/>
  <c r="Y28" i="7"/>
  <c r="W28" i="7"/>
  <c r="V28" i="7"/>
  <c r="T28" i="7"/>
  <c r="S28" i="7"/>
  <c r="Q28" i="7"/>
  <c r="AG30" i="7" s="1"/>
  <c r="P28" i="7"/>
  <c r="N28" i="7"/>
  <c r="M28" i="7"/>
  <c r="K28" i="7"/>
  <c r="J28" i="7"/>
  <c r="H28" i="7"/>
  <c r="G28" i="7"/>
  <c r="E28" i="7"/>
  <c r="D28" i="7"/>
  <c r="AE24" i="7"/>
  <c r="AD18" i="7" s="1"/>
  <c r="Y24" i="7"/>
  <c r="V24" i="7"/>
  <c r="S24" i="7"/>
  <c r="P24" i="7"/>
  <c r="M24" i="7"/>
  <c r="J24" i="7"/>
  <c r="G24" i="7"/>
  <c r="D24" i="7"/>
  <c r="AD20" i="7"/>
  <c r="AC20" i="7"/>
  <c r="AB20" i="7"/>
  <c r="AC19" i="7"/>
  <c r="AB19" i="7"/>
  <c r="AC18" i="7"/>
  <c r="AB18" i="7"/>
  <c r="AD17" i="7"/>
  <c r="AC17" i="7"/>
  <c r="AB17" i="7"/>
  <c r="AD16" i="7"/>
  <c r="AC16" i="7"/>
  <c r="AB16" i="7"/>
  <c r="AC15" i="7"/>
  <c r="AB15" i="7"/>
  <c r="AC14" i="7"/>
  <c r="AB14" i="7"/>
  <c r="AD13" i="7"/>
  <c r="AC13" i="7"/>
  <c r="AB13" i="7"/>
  <c r="AD12" i="7"/>
  <c r="AC12" i="7"/>
  <c r="AB12" i="7"/>
  <c r="AC11" i="7"/>
  <c r="AB11" i="7"/>
  <c r="AC10" i="7"/>
  <c r="AB10" i="7"/>
  <c r="AD9" i="7"/>
  <c r="AC9" i="7"/>
  <c r="AB9" i="7"/>
  <c r="AD8" i="7"/>
  <c r="AC8" i="7"/>
  <c r="AB8" i="7"/>
  <c r="AB22" i="5" l="1"/>
  <c r="AD22" i="5" s="1"/>
  <c r="K28" i="5" s="1"/>
  <c r="AF28" i="7"/>
  <c r="AH28" i="7" s="1"/>
  <c r="T34" i="7" s="1"/>
  <c r="AG31" i="7"/>
  <c r="AF31" i="7"/>
  <c r="AH31" i="7" s="1"/>
  <c r="T37" i="7" s="1"/>
  <c r="AB24" i="7"/>
  <c r="AF30" i="7"/>
  <c r="AH30" i="7" s="1"/>
  <c r="T36" i="7" s="1"/>
  <c r="AB30" i="7"/>
  <c r="AD30" i="7" s="1"/>
  <c r="K36" i="7" s="1"/>
  <c r="AB31" i="7"/>
  <c r="AD31" i="7" s="1"/>
  <c r="K37" i="7" s="1"/>
  <c r="AC28" i="7"/>
  <c r="AC29" i="7"/>
  <c r="AG29" i="7"/>
  <c r="AB28" i="7"/>
  <c r="AD28" i="7" s="1"/>
  <c r="K34" i="7" s="1"/>
  <c r="AF29" i="7"/>
  <c r="AH29" i="7" s="1"/>
  <c r="T35" i="7" s="1"/>
  <c r="AC30" i="7"/>
  <c r="AC31" i="7"/>
  <c r="AC24" i="7"/>
  <c r="AB29" i="7"/>
  <c r="AD29" i="7" s="1"/>
  <c r="K35" i="7" s="1"/>
  <c r="AD11" i="7"/>
  <c r="AD15" i="7"/>
  <c r="AD19" i="7"/>
  <c r="AG28" i="7"/>
  <c r="AD10" i="7"/>
  <c r="AD14" i="7"/>
  <c r="AD24" i="7" l="1"/>
  <c r="Z27" i="6"/>
  <c r="Y27" i="6"/>
  <c r="W27" i="6"/>
  <c r="V27" i="6"/>
  <c r="T27" i="6"/>
  <c r="S27" i="6"/>
  <c r="Q27" i="6"/>
  <c r="P27" i="6"/>
  <c r="N27" i="6"/>
  <c r="M27" i="6"/>
  <c r="K27" i="6"/>
  <c r="J27" i="6"/>
  <c r="H27" i="6"/>
  <c r="G27" i="6"/>
  <c r="E27" i="6"/>
  <c r="AC27" i="6" s="1"/>
  <c r="D27" i="6"/>
  <c r="AB27" i="6" s="1"/>
  <c r="AD27" i="6" s="1"/>
  <c r="K33" i="6" s="1"/>
  <c r="Z26" i="6"/>
  <c r="Y26" i="6"/>
  <c r="W26" i="6"/>
  <c r="V26" i="6"/>
  <c r="T26" i="6"/>
  <c r="S26" i="6"/>
  <c r="Q26" i="6"/>
  <c r="P26" i="6"/>
  <c r="N26" i="6"/>
  <c r="M26" i="6"/>
  <c r="K26" i="6"/>
  <c r="J26" i="6"/>
  <c r="H26" i="6"/>
  <c r="G26" i="6"/>
  <c r="E26" i="6"/>
  <c r="AC26" i="6" s="1"/>
  <c r="D26" i="6"/>
  <c r="Z25" i="6"/>
  <c r="Y25" i="6"/>
  <c r="W25" i="6"/>
  <c r="V25" i="6"/>
  <c r="T25" i="6"/>
  <c r="S25" i="6"/>
  <c r="Q25" i="6"/>
  <c r="P25" i="6"/>
  <c r="N25" i="6"/>
  <c r="M25" i="6"/>
  <c r="K25" i="6"/>
  <c r="J25" i="6"/>
  <c r="H25" i="6"/>
  <c r="G25" i="6"/>
  <c r="E25" i="6"/>
  <c r="AC25" i="6" s="1"/>
  <c r="D25" i="6"/>
  <c r="Z24" i="6"/>
  <c r="Y24" i="6"/>
  <c r="W24" i="6"/>
  <c r="V24" i="6"/>
  <c r="T24" i="6"/>
  <c r="S24" i="6"/>
  <c r="Q24" i="6"/>
  <c r="AG26" i="6" s="1"/>
  <c r="P24" i="6"/>
  <c r="N24" i="6"/>
  <c r="M24" i="6"/>
  <c r="K24" i="6"/>
  <c r="J24" i="6"/>
  <c r="H24" i="6"/>
  <c r="G24" i="6"/>
  <c r="E24" i="6"/>
  <c r="AG24" i="6" s="1"/>
  <c r="D24" i="6"/>
  <c r="AE20" i="6"/>
  <c r="AD19" i="6" s="1"/>
  <c r="Y20" i="6"/>
  <c r="V20" i="6"/>
  <c r="S20" i="6"/>
  <c r="P20" i="6"/>
  <c r="M20" i="6"/>
  <c r="J20" i="6"/>
  <c r="G20" i="6"/>
  <c r="D20" i="6"/>
  <c r="AC19" i="6"/>
  <c r="AB19" i="6"/>
  <c r="AD18" i="6"/>
  <c r="AC18" i="6"/>
  <c r="AB18" i="6"/>
  <c r="AC17" i="6"/>
  <c r="AB17" i="6"/>
  <c r="AC16" i="6"/>
  <c r="AB16" i="6"/>
  <c r="AC15" i="6"/>
  <c r="AB15" i="6"/>
  <c r="AD14" i="6"/>
  <c r="AC14" i="6"/>
  <c r="AB14" i="6"/>
  <c r="AC13" i="6"/>
  <c r="AB13" i="6"/>
  <c r="AC12" i="6"/>
  <c r="AB12" i="6"/>
  <c r="AC11" i="6"/>
  <c r="AB11" i="6"/>
  <c r="AD10" i="6"/>
  <c r="AC10" i="6"/>
  <c r="AB10" i="6"/>
  <c r="AC9" i="6"/>
  <c r="AB9" i="6"/>
  <c r="AC8" i="6"/>
  <c r="AB8" i="6"/>
  <c r="AB20" i="6" s="1"/>
  <c r="AC20" i="6" l="1"/>
  <c r="AD9" i="6"/>
  <c r="AD13" i="6"/>
  <c r="AD17" i="6"/>
  <c r="AF24" i="6"/>
  <c r="AH24" i="6" s="1"/>
  <c r="T30" i="6" s="1"/>
  <c r="AF25" i="6"/>
  <c r="AH25" i="6" s="1"/>
  <c r="T31" i="6" s="1"/>
  <c r="AF26" i="6"/>
  <c r="AH26" i="6" s="1"/>
  <c r="T32" i="6" s="1"/>
  <c r="AF27" i="6"/>
  <c r="AH27" i="6" s="1"/>
  <c r="T33" i="6" s="1"/>
  <c r="AD8" i="6"/>
  <c r="AD12" i="6"/>
  <c r="AD16" i="6"/>
  <c r="AC24" i="6"/>
  <c r="AG25" i="6"/>
  <c r="AG27" i="6"/>
  <c r="AB25" i="6"/>
  <c r="AD25" i="6" s="1"/>
  <c r="K31" i="6" s="1"/>
  <c r="AB26" i="6"/>
  <c r="AD26" i="6" s="1"/>
  <c r="K32" i="6" s="1"/>
  <c r="AD11" i="6"/>
  <c r="AD15" i="6"/>
  <c r="AB24" i="6"/>
  <c r="AD24" i="6" s="1"/>
  <c r="K30" i="6" s="1"/>
  <c r="AD20" i="6" l="1"/>
  <c r="Z29" i="4" l="1"/>
  <c r="Y29" i="4"/>
  <c r="W29" i="4"/>
  <c r="V29" i="4"/>
  <c r="T29" i="4"/>
  <c r="S29" i="4"/>
  <c r="Q29" i="4"/>
  <c r="P29" i="4"/>
  <c r="N29" i="4"/>
  <c r="M29" i="4"/>
  <c r="K29" i="4"/>
  <c r="J29" i="4"/>
  <c r="H29" i="4"/>
  <c r="G29" i="4"/>
  <c r="E29" i="4"/>
  <c r="AC29" i="4" s="1"/>
  <c r="D29" i="4"/>
  <c r="AB29" i="4" s="1"/>
  <c r="AD29" i="4" s="1"/>
  <c r="K35" i="4" s="1"/>
  <c r="Z28" i="4"/>
  <c r="Y28" i="4"/>
  <c r="W28" i="4"/>
  <c r="V28" i="4"/>
  <c r="T28" i="4"/>
  <c r="S28" i="4"/>
  <c r="Q28" i="4"/>
  <c r="P28" i="4"/>
  <c r="N28" i="4"/>
  <c r="M28" i="4"/>
  <c r="K28" i="4"/>
  <c r="J28" i="4"/>
  <c r="H28" i="4"/>
  <c r="G28" i="4"/>
  <c r="E28" i="4"/>
  <c r="AC28" i="4" s="1"/>
  <c r="D28" i="4"/>
  <c r="Z27" i="4"/>
  <c r="Y27" i="4"/>
  <c r="W27" i="4"/>
  <c r="V27" i="4"/>
  <c r="T27" i="4"/>
  <c r="S27" i="4"/>
  <c r="Q27" i="4"/>
  <c r="P27" i="4"/>
  <c r="N27" i="4"/>
  <c r="M27" i="4"/>
  <c r="K27" i="4"/>
  <c r="J27" i="4"/>
  <c r="H27" i="4"/>
  <c r="G27" i="4"/>
  <c r="E27" i="4"/>
  <c r="AC27" i="4" s="1"/>
  <c r="D27" i="4"/>
  <c r="AB27" i="4" s="1"/>
  <c r="AD27" i="4" s="1"/>
  <c r="K33" i="4" s="1"/>
  <c r="Z26" i="4"/>
  <c r="Y26" i="4"/>
  <c r="W26" i="4"/>
  <c r="AG29" i="4" s="1"/>
  <c r="V26" i="4"/>
  <c r="AF29" i="4" s="1"/>
  <c r="AH29" i="4" s="1"/>
  <c r="T35" i="4" s="1"/>
  <c r="T26" i="4"/>
  <c r="S26" i="4"/>
  <c r="Q26" i="4"/>
  <c r="AG28" i="4" s="1"/>
  <c r="P26" i="4"/>
  <c r="AF28" i="4" s="1"/>
  <c r="AH28" i="4" s="1"/>
  <c r="T34" i="4" s="1"/>
  <c r="N26" i="4"/>
  <c r="M26" i="4"/>
  <c r="K26" i="4"/>
  <c r="AG27" i="4" s="1"/>
  <c r="J26" i="4"/>
  <c r="AF27" i="4" s="1"/>
  <c r="AH27" i="4" s="1"/>
  <c r="T33" i="4" s="1"/>
  <c r="H26" i="4"/>
  <c r="G26" i="4"/>
  <c r="E26" i="4"/>
  <c r="AC26" i="4" s="1"/>
  <c r="D26" i="4"/>
  <c r="AF26" i="4" s="1"/>
  <c r="AH26" i="4" s="1"/>
  <c r="T32" i="4" s="1"/>
  <c r="AE22" i="4"/>
  <c r="Y22" i="4"/>
  <c r="V22" i="4"/>
  <c r="S22" i="4"/>
  <c r="P22" i="4"/>
  <c r="M22" i="4"/>
  <c r="J22" i="4"/>
  <c r="G22" i="4"/>
  <c r="D22" i="4"/>
  <c r="AC21" i="4"/>
  <c r="AB21" i="4"/>
  <c r="AD21" i="4" s="1"/>
  <c r="AC20" i="4"/>
  <c r="AB20" i="4"/>
  <c r="AD20" i="4" s="1"/>
  <c r="AC19" i="4"/>
  <c r="AB19" i="4"/>
  <c r="AD19" i="4" s="1"/>
  <c r="AC18" i="4"/>
  <c r="AB18" i="4"/>
  <c r="AD18" i="4" s="1"/>
  <c r="AC17" i="4"/>
  <c r="AB17" i="4"/>
  <c r="AD17" i="4" s="1"/>
  <c r="AC16" i="4"/>
  <c r="AB16" i="4"/>
  <c r="AD16" i="4" s="1"/>
  <c r="AD15" i="4"/>
  <c r="AC15" i="4"/>
  <c r="AB15" i="4"/>
  <c r="AC14" i="4"/>
  <c r="AB14" i="4"/>
  <c r="AD14" i="4" s="1"/>
  <c r="AC13" i="4"/>
  <c r="AB13" i="4"/>
  <c r="AD13" i="4" s="1"/>
  <c r="AC12" i="4"/>
  <c r="AB12" i="4"/>
  <c r="AD12" i="4" s="1"/>
  <c r="AD11" i="4"/>
  <c r="AC11" i="4"/>
  <c r="AB11" i="4"/>
  <c r="AC10" i="4"/>
  <c r="AB10" i="4"/>
  <c r="AD10" i="4" s="1"/>
  <c r="AC9" i="4"/>
  <c r="AB9" i="4"/>
  <c r="AD9" i="4" s="1"/>
  <c r="AD8" i="4"/>
  <c r="AC8" i="4"/>
  <c r="AC22" i="4" s="1"/>
  <c r="AB8" i="4"/>
  <c r="AB28" i="4" l="1"/>
  <c r="AD28" i="4" s="1"/>
  <c r="K34" i="4" s="1"/>
  <c r="AB22" i="4"/>
  <c r="AD22" i="4"/>
  <c r="AB26" i="4"/>
  <c r="AD26" i="4" s="1"/>
  <c r="K32" i="4" s="1"/>
  <c r="AG26" i="4"/>
  <c r="Z20" i="3"/>
  <c r="Y20" i="3"/>
  <c r="W20" i="3"/>
  <c r="V20" i="3"/>
  <c r="T20" i="3"/>
  <c r="S20" i="3"/>
  <c r="Q20" i="3"/>
  <c r="P20" i="3"/>
  <c r="N20" i="3"/>
  <c r="M20" i="3"/>
  <c r="K20" i="3"/>
  <c r="J20" i="3"/>
  <c r="H20" i="3"/>
  <c r="G20" i="3"/>
  <c r="E20" i="3"/>
  <c r="AC20" i="3" s="1"/>
  <c r="D20" i="3"/>
  <c r="AB20" i="3" s="1"/>
  <c r="AD20" i="3" s="1"/>
  <c r="K26" i="3" s="1"/>
  <c r="Z19" i="3"/>
  <c r="Y19" i="3"/>
  <c r="W19" i="3"/>
  <c r="V19" i="3"/>
  <c r="T19" i="3"/>
  <c r="S19" i="3"/>
  <c r="Q19" i="3"/>
  <c r="P19" i="3"/>
  <c r="N19" i="3"/>
  <c r="M19" i="3"/>
  <c r="K19" i="3"/>
  <c r="J19" i="3"/>
  <c r="H19" i="3"/>
  <c r="G19" i="3"/>
  <c r="E19" i="3"/>
  <c r="AC19" i="3" s="1"/>
  <c r="D19" i="3"/>
  <c r="Z18" i="3"/>
  <c r="Y18" i="3"/>
  <c r="W18" i="3"/>
  <c r="V18" i="3"/>
  <c r="T18" i="3"/>
  <c r="S18" i="3"/>
  <c r="Q18" i="3"/>
  <c r="P18" i="3"/>
  <c r="N18" i="3"/>
  <c r="M18" i="3"/>
  <c r="K18" i="3"/>
  <c r="J18" i="3"/>
  <c r="H18" i="3"/>
  <c r="G18" i="3"/>
  <c r="E18" i="3"/>
  <c r="AC18" i="3" s="1"/>
  <c r="D18" i="3"/>
  <c r="Z17" i="3"/>
  <c r="Y17" i="3"/>
  <c r="W17" i="3"/>
  <c r="V17" i="3"/>
  <c r="T17" i="3"/>
  <c r="S17" i="3"/>
  <c r="Q17" i="3"/>
  <c r="AG19" i="3" s="1"/>
  <c r="P17" i="3"/>
  <c r="N17" i="3"/>
  <c r="M17" i="3"/>
  <c r="K17" i="3"/>
  <c r="J17" i="3"/>
  <c r="H17" i="3"/>
  <c r="G17" i="3"/>
  <c r="E17" i="3"/>
  <c r="AG17" i="3" s="1"/>
  <c r="D17" i="3"/>
  <c r="AE13" i="3"/>
  <c r="AD12" i="3" s="1"/>
  <c r="Y13" i="3"/>
  <c r="V13" i="3"/>
  <c r="S13" i="3"/>
  <c r="P13" i="3"/>
  <c r="M13" i="3"/>
  <c r="J13" i="3"/>
  <c r="G13" i="3"/>
  <c r="D13" i="3"/>
  <c r="AC12" i="3"/>
  <c r="AB12" i="3"/>
  <c r="AD11" i="3"/>
  <c r="AC11" i="3"/>
  <c r="AB11" i="3"/>
  <c r="AC10" i="3"/>
  <c r="AB10" i="3"/>
  <c r="AC9" i="3"/>
  <c r="AB9" i="3"/>
  <c r="AB13" i="3" s="1"/>
  <c r="AC8" i="3"/>
  <c r="AB8" i="3"/>
  <c r="AD10" i="3" l="1"/>
  <c r="AF17" i="3"/>
  <c r="AH17" i="3" s="1"/>
  <c r="T23" i="3" s="1"/>
  <c r="AF18" i="3"/>
  <c r="AH18" i="3" s="1"/>
  <c r="T24" i="3" s="1"/>
  <c r="AF19" i="3"/>
  <c r="AH19" i="3" s="1"/>
  <c r="T25" i="3" s="1"/>
  <c r="AF20" i="3"/>
  <c r="AH20" i="3" s="1"/>
  <c r="T26" i="3" s="1"/>
  <c r="AD9" i="3"/>
  <c r="AD13" i="3" s="1"/>
  <c r="AC17" i="3"/>
  <c r="AG18" i="3"/>
  <c r="AG20" i="3"/>
  <c r="AB18" i="3"/>
  <c r="AD18" i="3" s="1"/>
  <c r="K24" i="3" s="1"/>
  <c r="AB19" i="3"/>
  <c r="AD19" i="3" s="1"/>
  <c r="K25" i="3" s="1"/>
  <c r="AC13" i="3"/>
  <c r="AD8" i="3"/>
  <c r="AB17" i="3"/>
  <c r="AD17" i="3" s="1"/>
  <c r="K23" i="3" s="1"/>
  <c r="Z29" i="2"/>
  <c r="Y29" i="2"/>
  <c r="W29" i="2"/>
  <c r="V29" i="2"/>
  <c r="T29" i="2"/>
  <c r="S29" i="2"/>
  <c r="Q29" i="2"/>
  <c r="P29" i="2"/>
  <c r="N29" i="2"/>
  <c r="M29" i="2"/>
  <c r="K29" i="2"/>
  <c r="J29" i="2"/>
  <c r="H29" i="2"/>
  <c r="G29" i="2"/>
  <c r="E29" i="2"/>
  <c r="D29" i="2"/>
  <c r="Z28" i="2"/>
  <c r="Y28" i="2"/>
  <c r="W28" i="2"/>
  <c r="V28" i="2"/>
  <c r="T28" i="2"/>
  <c r="S28" i="2"/>
  <c r="Q28" i="2"/>
  <c r="P28" i="2"/>
  <c r="N28" i="2"/>
  <c r="M28" i="2"/>
  <c r="K28" i="2"/>
  <c r="J28" i="2"/>
  <c r="H28" i="2"/>
  <c r="G28" i="2"/>
  <c r="E28" i="2"/>
  <c r="D28" i="2"/>
  <c r="AB28" i="2" s="1"/>
  <c r="AD28" i="2" s="1"/>
  <c r="K34" i="2" s="1"/>
  <c r="Z27" i="2"/>
  <c r="Y27" i="2"/>
  <c r="W27" i="2"/>
  <c r="V27" i="2"/>
  <c r="T27" i="2"/>
  <c r="S27" i="2"/>
  <c r="Q27" i="2"/>
  <c r="P27" i="2"/>
  <c r="N27" i="2"/>
  <c r="M27" i="2"/>
  <c r="K27" i="2"/>
  <c r="J27" i="2"/>
  <c r="H27" i="2"/>
  <c r="G27" i="2"/>
  <c r="E27" i="2"/>
  <c r="D27" i="2"/>
  <c r="AB27" i="2" s="1"/>
  <c r="AD27" i="2" s="1"/>
  <c r="K33" i="2" s="1"/>
  <c r="Z26" i="2"/>
  <c r="Y26" i="2"/>
  <c r="W26" i="2"/>
  <c r="V26" i="2"/>
  <c r="T26" i="2"/>
  <c r="S26" i="2"/>
  <c r="Q26" i="2"/>
  <c r="AG28" i="2" s="1"/>
  <c r="P26" i="2"/>
  <c r="N26" i="2"/>
  <c r="M26" i="2"/>
  <c r="K26" i="2"/>
  <c r="J26" i="2"/>
  <c r="H26" i="2"/>
  <c r="G26" i="2"/>
  <c r="E26" i="2"/>
  <c r="D26" i="2"/>
  <c r="AE22" i="2"/>
  <c r="AD22" i="2"/>
  <c r="AC22" i="2"/>
  <c r="AB22" i="2"/>
  <c r="Y22" i="2"/>
  <c r="V22" i="2"/>
  <c r="S22" i="2"/>
  <c r="P22" i="2"/>
  <c r="M22" i="2"/>
  <c r="J22" i="2"/>
  <c r="G22" i="2"/>
  <c r="D22" i="2"/>
  <c r="AF27" i="2" l="1"/>
  <c r="AH27" i="2" s="1"/>
  <c r="T33" i="2" s="1"/>
  <c r="AF28" i="2"/>
  <c r="AH28" i="2" s="1"/>
  <c r="T34" i="2" s="1"/>
  <c r="AG27" i="2"/>
  <c r="AG29" i="2"/>
  <c r="AC28" i="2"/>
  <c r="AB29" i="2"/>
  <c r="AD29" i="2" s="1"/>
  <c r="K35" i="2" s="1"/>
  <c r="AF29" i="2"/>
  <c r="AH29" i="2" s="1"/>
  <c r="T35" i="2" s="1"/>
  <c r="AC26" i="2"/>
  <c r="AC27" i="2"/>
  <c r="AC29" i="2"/>
  <c r="AG26" i="2"/>
  <c r="AF26" i="2"/>
  <c r="AH26" i="2" s="1"/>
  <c r="T32" i="2" s="1"/>
  <c r="AB26" i="2"/>
  <c r="AD26" i="2" s="1"/>
  <c r="K32" i="2" s="1"/>
  <c r="AC18" i="1"/>
  <c r="AB18" i="1"/>
  <c r="AB20" i="1"/>
  <c r="AC14" i="1"/>
  <c r="AB14" i="1"/>
  <c r="AB15" i="1"/>
  <c r="AC15" i="1"/>
  <c r="Z28" i="1"/>
  <c r="Y28" i="1"/>
  <c r="W28" i="1"/>
  <c r="V28" i="1"/>
  <c r="T28" i="1"/>
  <c r="S28" i="1"/>
  <c r="Q28" i="1"/>
  <c r="P28" i="1"/>
  <c r="N28" i="1"/>
  <c r="M28" i="1"/>
  <c r="K28" i="1"/>
  <c r="J28" i="1"/>
  <c r="H28" i="1"/>
  <c r="G28" i="1"/>
  <c r="E28" i="1"/>
  <c r="D28" i="1"/>
  <c r="Z27" i="1"/>
  <c r="Y27" i="1"/>
  <c r="W27" i="1"/>
  <c r="V27" i="1"/>
  <c r="T27" i="1"/>
  <c r="S27" i="1"/>
  <c r="Q27" i="1"/>
  <c r="P27" i="1"/>
  <c r="N27" i="1"/>
  <c r="M27" i="1"/>
  <c r="K27" i="1"/>
  <c r="J27" i="1"/>
  <c r="H27" i="1"/>
  <c r="G27" i="1"/>
  <c r="E27" i="1"/>
  <c r="D27" i="1"/>
  <c r="Z26" i="1"/>
  <c r="Y26" i="1"/>
  <c r="W26" i="1"/>
  <c r="V26" i="1"/>
  <c r="T26" i="1"/>
  <c r="S26" i="1"/>
  <c r="Q26" i="1"/>
  <c r="P26" i="1"/>
  <c r="N26" i="1"/>
  <c r="M26" i="1"/>
  <c r="K26" i="1"/>
  <c r="J26" i="1"/>
  <c r="H26" i="1"/>
  <c r="G26" i="1"/>
  <c r="E26" i="1"/>
  <c r="D26" i="1"/>
  <c r="Z25" i="1"/>
  <c r="Y25" i="1"/>
  <c r="W25" i="1"/>
  <c r="V25" i="1"/>
  <c r="T25" i="1"/>
  <c r="S25" i="1"/>
  <c r="Q25" i="1"/>
  <c r="P25" i="1"/>
  <c r="N25" i="1"/>
  <c r="M25" i="1"/>
  <c r="K25" i="1"/>
  <c r="J25" i="1"/>
  <c r="H25" i="1"/>
  <c r="G25" i="1"/>
  <c r="E25" i="1"/>
  <c r="D25" i="1"/>
  <c r="AE21" i="1"/>
  <c r="Y21" i="1"/>
  <c r="V21" i="1"/>
  <c r="S21" i="1"/>
  <c r="P21" i="1"/>
  <c r="M21" i="1"/>
  <c r="J21" i="1"/>
  <c r="G21" i="1"/>
  <c r="D21" i="1"/>
  <c r="AC20" i="1"/>
  <c r="AC19" i="1"/>
  <c r="AB19" i="1"/>
  <c r="AC17" i="1"/>
  <c r="AB17" i="1"/>
  <c r="AC16" i="1"/>
  <c r="AB16" i="1"/>
  <c r="AC13" i="1"/>
  <c r="AB13" i="1"/>
  <c r="AC12" i="1"/>
  <c r="AB12" i="1"/>
  <c r="AC11" i="1"/>
  <c r="AB11" i="1"/>
  <c r="AC10" i="1"/>
  <c r="AB10" i="1"/>
  <c r="AC9" i="1"/>
  <c r="AB9" i="1"/>
  <c r="AC8" i="1"/>
  <c r="AB8" i="1"/>
  <c r="AB21" i="1" l="1"/>
  <c r="AF26" i="1"/>
  <c r="AH26" i="1" s="1"/>
  <c r="T32" i="1" s="1"/>
  <c r="AF27" i="1"/>
  <c r="AH27" i="1" s="1"/>
  <c r="T33" i="1" s="1"/>
  <c r="AF28" i="1"/>
  <c r="AH28" i="1" s="1"/>
  <c r="T34" i="1" s="1"/>
  <c r="AG26" i="1"/>
  <c r="AG27" i="1"/>
  <c r="AG28" i="1"/>
  <c r="AC26" i="1"/>
  <c r="AC21" i="1"/>
  <c r="AF25" i="1"/>
  <c r="AH25" i="1" s="1"/>
  <c r="T31" i="1" s="1"/>
  <c r="AC25" i="1"/>
  <c r="AB25" i="1"/>
  <c r="AD25" i="1" s="1"/>
  <c r="K31" i="1" s="1"/>
  <c r="AC27" i="1"/>
  <c r="AC28" i="1"/>
  <c r="AB27" i="1"/>
  <c r="AD27" i="1" s="1"/>
  <c r="K33" i="1" s="1"/>
  <c r="AB28" i="1"/>
  <c r="AD28" i="1" s="1"/>
  <c r="K34" i="1" s="1"/>
  <c r="AB26" i="1"/>
  <c r="AD26" i="1" s="1"/>
  <c r="K32" i="1" s="1"/>
  <c r="AG25" i="1"/>
  <c r="A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BC7476DF-EAB2-4F17-AD96-355B7C254C6D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E48AEAA5-F119-49F7-B683-2AD82E4158C4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FE8590EF-EC0C-4456-BBC2-E3F818EFFCAB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B435C86D-F2DC-4BA4-AAF6-6691F3D6998A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D2B9475C-145B-4C10-907F-4E5DD40BA458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CFD2D883-93C5-4993-BB11-7B8675020297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615E0071-4B7A-4706-B755-FF3688A3CD3D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7423852B-0E5A-4408-9951-BE591CB51298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sharedStrings.xml><?xml version="1.0" encoding="utf-8"?>
<sst xmlns="http://schemas.openxmlformats.org/spreadsheetml/2006/main" count="881" uniqueCount="184">
  <si>
    <t>Ma trận đề kiểm tra môn Toán khối 9</t>
  </si>
  <si>
    <t>STT</t>
  </si>
  <si>
    <t>Nội dung kiến thức</t>
  </si>
  <si>
    <r>
      <t xml:space="preserve">Đơn vị kiến thức
</t>
    </r>
    <r>
      <rPr>
        <b/>
        <sz val="12"/>
        <color rgb="FFFF0000"/>
        <rFont val="Times New Roman"/>
        <family val="1"/>
      </rPr>
      <t>(bài học hoặc một phần kiến thức của bài học)</t>
    </r>
  </si>
  <si>
    <t>Phân loại theo thang nhận thức</t>
  </si>
  <si>
    <t>Tổng điểm</t>
  </si>
  <si>
    <t xml:space="preserve">Tỉ lệ (%) tương ứng với thời lượng dạy đơn vị kiến thức </t>
  </si>
  <si>
    <t>Thời lượng giảng dạy đơn vị kiến thức (Tiết)</t>
  </si>
  <si>
    <t>Nhận biết</t>
  </si>
  <si>
    <t>Thông hiểu</t>
  </si>
  <si>
    <t>Vận dụng</t>
  </si>
  <si>
    <t>Vận dụng cao</t>
  </si>
  <si>
    <t>CHTL</t>
  </si>
  <si>
    <t>ĐỘ KHÓ</t>
  </si>
  <si>
    <t>CÂU</t>
  </si>
  <si>
    <t>CHTN</t>
  </si>
  <si>
    <t>D</t>
  </si>
  <si>
    <t>TB</t>
  </si>
  <si>
    <t>Hàm số bậc nhất</t>
  </si>
  <si>
    <t>Vẽ đồ thị hàm số bậc nhất</t>
  </si>
  <si>
    <t>2a</t>
  </si>
  <si>
    <t>TĐK</t>
  </si>
  <si>
    <t>2c</t>
  </si>
  <si>
    <t>Viết phương trình đường thẳng</t>
  </si>
  <si>
    <t>2b</t>
  </si>
  <si>
    <t>3a</t>
  </si>
  <si>
    <t>Tính giá trị x của hàm số khi biết y</t>
  </si>
  <si>
    <t>3b</t>
  </si>
  <si>
    <t>Tỉ số lượng giác trong tam giác vuông</t>
  </si>
  <si>
    <t>Ứng dụng thực tế</t>
  </si>
  <si>
    <t>K</t>
  </si>
  <si>
    <t>Đường tròn</t>
  </si>
  <si>
    <t>Chứng minh 4 điểm cùng thuộc đường tròn</t>
  </si>
  <si>
    <t>Tỉ lệ mức độ nhận biết (Quy định)</t>
  </si>
  <si>
    <t>Tỉ lệ độ khó (Quy định)</t>
  </si>
  <si>
    <t>40% D</t>
  </si>
  <si>
    <t>30%TB</t>
  </si>
  <si>
    <t>20%TĐK</t>
  </si>
  <si>
    <t>10%K</t>
  </si>
  <si>
    <t>Điểm</t>
  </si>
  <si>
    <t>SL</t>
  </si>
  <si>
    <t>Số lượng</t>
  </si>
  <si>
    <t>Tỷ lệ</t>
  </si>
  <si>
    <t>Tỏng điểm</t>
  </si>
  <si>
    <t>Dễ (D)</t>
  </si>
  <si>
    <t>Trung bình (TB)</t>
  </si>
  <si>
    <t>Tương đối khó (TDK)</t>
  </si>
  <si>
    <t>Khó (K)</t>
  </si>
  <si>
    <t>Tỷ lệ độ khó</t>
  </si>
  <si>
    <t>Tỷ lệ Mức độ hiểu</t>
  </si>
  <si>
    <r>
      <rPr>
        <b/>
        <sz val="11"/>
        <rFont val="Times New Roman"/>
        <family val="1"/>
      </rPr>
      <t xml:space="preserve">1- Độ khó (hoặc độ dễ): </t>
    </r>
    <r>
      <rPr>
        <sz val="11"/>
        <rFont val="Times New Roman"/>
        <family val="1"/>
      </rPr>
      <t xml:space="preserve">
     Công thức để tính độ khó (độ dễ) :
                                                        Số học sinh làm đúng (đạt từ 90% với câu hỏi tự luận)
                                      P  =  ----------------------------- ---------------------------------------------  x 100%
                                                                    Tổng số học sinh được kiểm  tra
 Thang phân loại Độ khó (độ dễ) qui ước như sau :
 - Câu dễ:                          70 đến 100 %    học sinh trả lời đúng .
 - Câu tương đối khó (trung bình): 30 đến   70 %   học sinh trả lời đúng .
 - Câu khó:                           0 đến   30 %    học sinh trả lời đúng .
</t>
    </r>
    <r>
      <rPr>
        <b/>
        <sz val="11"/>
        <rFont val="Times New Roman"/>
        <family val="1"/>
      </rPr>
      <t xml:space="preserve"> 2- Độ phân biệt: 
</t>
    </r>
    <r>
      <rPr>
        <sz val="11"/>
        <rFont val="Times New Roman"/>
        <family val="1"/>
      </rPr>
      <t xml:space="preserve"> Phân chia học sinh thàn h 3 nhóm với tỉ lệ tương ứng như sau:
 - Nhóm HS Giỏi&amp;Khá:  27%
 - Nhóm HS TB:                 46%
 - Nhóm HS Yếu&amp;Kém: 27%
Công thức để tính độ phân biệt (dùng cho các câu hỏi trắc nghiệm):
                   D    =   (Tỉ lệ học sinh Giỏi&amp;Khá làm đúng - Tỉ lệ học sinh Yếu&amp;kém làm đúng)
 Thang phân loại Độ phân biệt qui ước như sau :                         
 - D ≤</t>
    </r>
    <r>
      <rPr>
        <sz val="7.7"/>
        <rFont val="Times New Roman"/>
        <family val="1"/>
      </rPr>
      <t xml:space="preserve"> </t>
    </r>
    <r>
      <rPr>
        <sz val="11"/>
        <rFont val="Times New Roman"/>
        <family val="1"/>
      </rPr>
      <t xml:space="preserve"> 0,19: độ phân biệt quá thấp, không sử để phân biệt, phân loại học sinh được.
 - 0,20 &lt; D &lt; 0,39: độ phân biệt trung bình, chất lượng câu hỏi tạm được
 - D ≥ 0,40: độ phân biệt cao, chất lượng câu hỏi cao
</t>
    </r>
  </si>
  <si>
    <t xml:space="preserve">THỐNG KÊ TỈ LỆ CÁC MỨC ĐỘ KHÓ CỦA ĐỀ
</t>
  </si>
  <si>
    <t>Kì kiểm tra Học kì 1 - Năm học: 2021 - 2022</t>
  </si>
  <si>
    <t>Chương I: Căn bậc hai</t>
  </si>
  <si>
    <t>Liên hệ giữa phép nhân với phép khai phương</t>
  </si>
  <si>
    <t>1a</t>
  </si>
  <si>
    <t>Biến đổi biểu thức chứa căn bậc hai</t>
  </si>
  <si>
    <t>1b</t>
  </si>
  <si>
    <t>1c</t>
  </si>
  <si>
    <t>Lập công thức về hàm số bậc nhất thỏa điều kiện của giao điểm</t>
  </si>
  <si>
    <t>Ý nghĩa hệ số góc</t>
  </si>
  <si>
    <t>Chứng minh trung điểm/ vuông góc dựa trên định lý dường kính-dây cung</t>
  </si>
  <si>
    <t>Tính tích 2 cạnh dựa trên CM tam giác đồng dạng</t>
  </si>
  <si>
    <t>5a</t>
  </si>
  <si>
    <t>5b</t>
  </si>
  <si>
    <t>5c</t>
  </si>
  <si>
    <t>Tính độ dài các đoạn thẳng dựa vào hệ thức lượng trong tam giác vuông</t>
  </si>
  <si>
    <t>5d</t>
  </si>
  <si>
    <t>Kì kiểm tra HK1 Năm học: 2021 - 2022</t>
  </si>
  <si>
    <t xml:space="preserve">Số tự nhiên
</t>
  </si>
  <si>
    <t>Cộng trừ nhân chia số tự nhiên</t>
  </si>
  <si>
    <t>Cộng trừ nhân chia số tự nhiên, tính chất phân phối</t>
  </si>
  <si>
    <t xml:space="preserve">Số nguyên
</t>
  </si>
  <si>
    <t>Lũy thừa, trừ hai số nguyên</t>
  </si>
  <si>
    <t>Lũy thừa, cộng trừ nhân chia số nguyên</t>
  </si>
  <si>
    <t>1d</t>
  </si>
  <si>
    <t>Trừ hai số nguyên</t>
  </si>
  <si>
    <t>Phép trừ, nhân, chia số tự nhiên</t>
  </si>
  <si>
    <t>Lũy thừa, cộng số tự nhiên</t>
  </si>
  <si>
    <t>Lũy thừa cộng trừ nhân chia số nguyên</t>
  </si>
  <si>
    <t>2d</t>
  </si>
  <si>
    <t>Hình học trực quan
Các hình phẳng trong thực tiễn</t>
  </si>
  <si>
    <t>Diện tích hình thang</t>
  </si>
  <si>
    <t>4a</t>
  </si>
  <si>
    <t>Diện tích hình bình hành</t>
  </si>
  <si>
    <t>4b</t>
  </si>
  <si>
    <t>Chu vi</t>
  </si>
  <si>
    <t>4c</t>
  </si>
  <si>
    <t>Diện tích hình chữ nhật, diện tích hình thoi</t>
  </si>
  <si>
    <t>Bội chung, bội chung nhỏ nhất</t>
  </si>
  <si>
    <r>
      <rPr>
        <b/>
        <sz val="11"/>
        <rFont val="Calibri"/>
        <family val="2"/>
        <scheme val="minor"/>
      </rPr>
      <t xml:space="preserve">1- Độ khó (hoặc độ dễ): </t>
    </r>
    <r>
      <rPr>
        <sz val="11"/>
        <rFont val="Calibri"/>
        <family val="2"/>
        <scheme val="minor"/>
      </rPr>
      <t xml:space="preserve">
     Công thức để tính độ khó (độ dễ) :
                                                        Số học sinh làm đúng (đạt từ 90% với câu hỏi tự luận)
                                      P  =  ----------------------------- ---------------------------------------------  x 100%
                      </t>
    </r>
    <r>
      <rPr>
        <sz val="11"/>
        <rFont val="Times New Roman"/>
        <family val="1"/>
      </rPr>
      <t xml:space="preserve">                                              Tổng số học sinh được kiểm  tra
 Thang phân loại Độ khó (độ dễ) qui ước như sau :
 - Câu dễ:                          70 đến 100 %    học sinh trả lời đúng .
 - Câu tương đối khó (trung bình): 30 đến   70 %   học sinh trả lời đúng .
 - Câu khó:                           0 đến   30 %    học sinh trả lời đúng .
</t>
    </r>
    <r>
      <rPr>
        <b/>
        <sz val="11"/>
        <rFont val="Times New Roman"/>
        <family val="1"/>
      </rPr>
      <t xml:space="preserve"> 2- Độ phân biệt: 
</t>
    </r>
    <r>
      <rPr>
        <sz val="11"/>
        <rFont val="Times New Roman"/>
        <family val="1"/>
      </rPr>
      <t xml:space="preserve"> Phân chia học sinh thàn h 3 nhóm với tỉ lệ tương ứng như sau:
 - Nhóm HS Giỏi&amp;Khá:  27%
 - Nhóm HS TB:                 46%
 - Nhóm HS Yếu&amp;Kém: 27%
Công thức để tính độ phân biệt (dùng cho các câu hỏi trắc nghiệm):
                   D    =   (Tỉ lệ học sinh Giỏi&amp;Khá làm đúng - Tỉ lệ học sinh Yếu&amp;kém làm đúng)
 Thang phân loại Độ phân biệt qui ước như sau :                         
 - D </t>
    </r>
    <r>
      <rPr>
        <sz val="11"/>
        <rFont val="Calibri"/>
        <family val="2"/>
      </rPr>
      <t>≤</t>
    </r>
    <r>
      <rPr>
        <sz val="7.7"/>
        <rFont val="Times New Roman"/>
        <family val="1"/>
      </rPr>
      <t xml:space="preserve"> </t>
    </r>
    <r>
      <rPr>
        <sz val="11"/>
        <rFont val="Times New Roman"/>
        <family val="1"/>
      </rPr>
      <t xml:space="preserve"> 0,19: độ phân biệt quá thấp, không sử để phân biệt, phân loại học sinh được.
 - 0,20 &lt; D &lt; 0,39: độ phân biệt trung bình, chất lượng câu hỏi tạm được
 - D </t>
    </r>
    <r>
      <rPr>
        <sz val="11"/>
        <rFont val="Calibri"/>
        <family val="2"/>
      </rPr>
      <t xml:space="preserve">≥ 0,40: độ phân biệt cao, chất lượng câu hỏi cao
</t>
    </r>
    <r>
      <rPr>
        <sz val="11"/>
        <rFont val="Times New Roman"/>
        <family val="1"/>
      </rPr>
      <t xml:space="preserve">
</t>
    </r>
  </si>
  <si>
    <t>Ma trận đề kiểm tra môn: TOÁN  khối 6</t>
  </si>
  <si>
    <t>Uớc chung, ước chung lớn nhất 
phân tích 1 số ra thừa số nguyên tố</t>
  </si>
  <si>
    <t>Ma trận đề kiểm tra môn TOÁN  khối 11</t>
  </si>
  <si>
    <t>Tổ hợp - Xác suất</t>
  </si>
  <si>
    <t>Quy tắc đếm</t>
  </si>
  <si>
    <t>1a, 1b</t>
  </si>
  <si>
    <t>Nhị thức Newton</t>
  </si>
  <si>
    <t>Xác suất của biến cố</t>
  </si>
  <si>
    <t>Đường thẳng và mặt phẳng trong không gian. Quan hệ song song</t>
  </si>
  <si>
    <t>Đại cương về đường thẳng và mặt phẳng - Hai đường thẳng chéo nhau và hai đường thẳng song song</t>
  </si>
  <si>
    <t>4d</t>
  </si>
  <si>
    <t>Đường thẳng và mặt phẳng song song</t>
  </si>
  <si>
    <t>Ma trận đề kiểm tra môn TOÁN  khối 8</t>
  </si>
  <si>
    <t>Kì kiểm tra HKI Năm học: 2021 - 2022</t>
  </si>
  <si>
    <t>Chương I. Phép nhân và phép chia đa thức</t>
  </si>
  <si>
    <t>Tính và thu gọn biểu thức bằng cách
 dùng quy tắc nhân đa thức với đa thức</t>
  </si>
  <si>
    <t>Tính và thu gọn biểu thức bằng cách dùng hằng đẳng thức và quy tắc nhân đơn thức với đa thức</t>
  </si>
  <si>
    <t>Tìm x bằng cách thu gọn</t>
  </si>
  <si>
    <t>Tìm x bằng cách phân tích thành nhân tử</t>
  </si>
  <si>
    <t>Chia đa thức cho đơn thức</t>
  </si>
  <si>
    <t>Chia hai đa thức 1 biến đã sắp xếp</t>
  </si>
  <si>
    <t>Chương II. Phân thức đại số</t>
  </si>
  <si>
    <t>Thực hiện phép cộng phân thức cùng mẫu</t>
  </si>
  <si>
    <t>Thực hiện phép cộng phân thức khác mẫu</t>
  </si>
  <si>
    <t>Thực hiện phép trừ phân thức khác mẫu</t>
  </si>
  <si>
    <t>Chương I. Tứ giác</t>
  </si>
  <si>
    <t>Chứng minh hai đường thẳng song sang bằng cách dùng tính chất của đường trung bình của tam giác</t>
  </si>
  <si>
    <t>Chứng minh hình bình hành</t>
  </si>
  <si>
    <t>Chứng minh hình chữ nhật</t>
  </si>
  <si>
    <t>Chứng minh hình thang cân</t>
  </si>
  <si>
    <t>Chứng minh3 điểm thẳng hàng (đường trung bình, hình bình hành, hình chữ nhật, …)</t>
  </si>
  <si>
    <t>5e</t>
  </si>
  <si>
    <t>Ma trận đề kiểm tra môn TOÁN khối 7</t>
  </si>
  <si>
    <t>Kì kiểm tra HK1 - Năm học: 2021 - 2022</t>
  </si>
  <si>
    <t>Thực hiện phép tính</t>
  </si>
  <si>
    <t>Cộng trừ , lũy thưa số hữu tỉ</t>
  </si>
  <si>
    <t>Giá trị tuyệt đối của số hữu tỉ,Số thập phân, căn bậc hai</t>
  </si>
  <si>
    <t>Tìm x</t>
  </si>
  <si>
    <t>Tìm x dạng cơ bản cộng trừ</t>
  </si>
  <si>
    <t>Tìm x có giá trị tuyệt đối</t>
  </si>
  <si>
    <t>Thống kê</t>
  </si>
  <si>
    <t>Lập bảng tần số</t>
  </si>
  <si>
    <t>Tính trung bình, tìm mốt</t>
  </si>
  <si>
    <t>Hình học</t>
  </si>
  <si>
    <t>Chứng minh quan hệ song song</t>
  </si>
  <si>
    <t>Chứng minh hai tam giác bằng nhau</t>
  </si>
  <si>
    <t>Ma trận đề kiểm tra môn TOÁN  khối 10</t>
  </si>
  <si>
    <t>Mệnh đề - Tập hợp</t>
  </si>
  <si>
    <t>Giao hợp hiệu các khoảng đoạn trên R</t>
  </si>
  <si>
    <t>1A</t>
  </si>
  <si>
    <t>1B</t>
  </si>
  <si>
    <t>Số phần tử của tập hợp</t>
  </si>
  <si>
    <t>Hàm số bậc nhất và  bậc hai</t>
  </si>
  <si>
    <t>Công thức hàm số y=ax+b</t>
  </si>
  <si>
    <t>3A</t>
  </si>
  <si>
    <t>Giá trị của hàm số bậc nhất</t>
  </si>
  <si>
    <t>3B</t>
  </si>
  <si>
    <t>Công thức hàm số y=ax^2+bx+c</t>
  </si>
  <si>
    <t>Tích vô hướng của hai vectơ và ứng dụng</t>
  </si>
  <si>
    <t>Xác định góc giữa hai vectơ</t>
  </si>
  <si>
    <t>4A</t>
  </si>
  <si>
    <t>Tích vô hướng không tọa độ</t>
  </si>
  <si>
    <t>4B</t>
  </si>
  <si>
    <t>Tích vô hướng của hai vectơ  và ứng dụng</t>
  </si>
  <si>
    <t>Ba điểm thẳng hàng/không thẳng hàng</t>
  </si>
  <si>
    <t>5A</t>
  </si>
  <si>
    <t>Hai đường thẳng vuông góc</t>
  </si>
  <si>
    <t>5B</t>
  </si>
  <si>
    <t>Hai đường thẳng song song</t>
  </si>
  <si>
    <t>5C</t>
  </si>
  <si>
    <t xml:space="preserve">Độ dài vectơ </t>
  </si>
  <si>
    <t>5D</t>
  </si>
  <si>
    <t>Ma trận đề kiểm tra môn: TOÁN  khối 12</t>
  </si>
  <si>
    <t>Kì kiểm tra cuối HKI Năm học: 2021 - 2022</t>
  </si>
  <si>
    <t>Ứng dụng đạo hàm để khảo sát và vẽ đồ thị của hàm số</t>
  </si>
  <si>
    <t>Biến thiên</t>
  </si>
  <si>
    <t>Cực trị</t>
  </si>
  <si>
    <t>Tiếp tuyến</t>
  </si>
  <si>
    <t>Đồ thị</t>
  </si>
  <si>
    <t>Hàm số mũ
Hàm số lũy thừa
Hàm số logarit</t>
  </si>
  <si>
    <t>Tập xác định</t>
  </si>
  <si>
    <t>Giá trị</t>
  </si>
  <si>
    <t>Phương trình/ Bất phương trình</t>
  </si>
  <si>
    <t>Ứng dụng</t>
  </si>
  <si>
    <t>Đạo hàm</t>
  </si>
  <si>
    <t>Đa diện</t>
  </si>
  <si>
    <t>Đa diện đều</t>
  </si>
  <si>
    <t>Thể tích</t>
  </si>
  <si>
    <t>Mặt nón
Mặt trụ
Mặt cầu</t>
  </si>
  <si>
    <t>Thể tích/ diện tích</t>
  </si>
  <si>
    <t>Toán đố</t>
  </si>
  <si>
    <t>Toán đố Tỉ lệ thuận</t>
  </si>
  <si>
    <t>Tính số đo góc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</si>
</sst>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7.7"/>
      <name val="Times New Roman"/>
      <family val="1"/>
    </font>
    <font>
      <b/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i/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FF0000"/>
      <name val="Calibri"/>
      <family val="2"/>
      <charset val="163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64" fontId="7" fillId="6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8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/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9" xfId="0" applyFont="1" applyFill="1" applyBorder="1"/>
    <xf numFmtId="0" fontId="3" fillId="0" borderId="9" xfId="0" applyFont="1" applyBorder="1"/>
    <xf numFmtId="9" fontId="7" fillId="2" borderId="12" xfId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0" fontId="5" fillId="9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7" fillId="2" borderId="9" xfId="0" applyFont="1" applyFill="1" applyBorder="1"/>
    <xf numFmtId="9" fontId="5" fillId="10" borderId="7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10" fontId="3" fillId="0" borderId="9" xfId="1" applyNumberFormat="1" applyFont="1" applyBorder="1" applyAlignment="1">
      <alignment horizontal="center" vertical="center"/>
    </xf>
    <xf numFmtId="10" fontId="2" fillId="0" borderId="9" xfId="1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0" fontId="2" fillId="0" borderId="0" xfId="1" applyNumberFormat="1" applyFont="1" applyBorder="1"/>
    <xf numFmtId="0" fontId="5" fillId="2" borderId="0" xfId="0" applyFont="1" applyFill="1" applyBorder="1" applyAlignment="1">
      <alignment horizontal="right" vertical="center"/>
    </xf>
    <xf numFmtId="10" fontId="2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vertical="top" wrapText="1"/>
    </xf>
    <xf numFmtId="0" fontId="5" fillId="9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9" fontId="5" fillId="10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9" fontId="5" fillId="10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16" fillId="11" borderId="9" xfId="0" applyFont="1" applyFill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7" fillId="5" borderId="8" xfId="0" applyFont="1" applyFill="1" applyBorder="1"/>
    <xf numFmtId="0" fontId="7" fillId="5" borderId="9" xfId="0" applyFont="1" applyFill="1" applyBorder="1"/>
    <xf numFmtId="0" fontId="5" fillId="5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15" fillId="0" borderId="9" xfId="0" applyFont="1" applyBorder="1"/>
    <xf numFmtId="0" fontId="0" fillId="0" borderId="9" xfId="0" applyBorder="1"/>
    <xf numFmtId="0" fontId="17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11" borderId="9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0" fontId="7" fillId="6" borderId="8" xfId="0" applyFont="1" applyFill="1" applyBorder="1"/>
    <xf numFmtId="0" fontId="16" fillId="11" borderId="9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 wrapText="1"/>
    </xf>
    <xf numFmtId="164" fontId="7" fillId="6" borderId="1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10" fontId="15" fillId="0" borderId="9" xfId="1" applyNumberFormat="1" applyFont="1" applyBorder="1" applyAlignment="1">
      <alignment horizontal="center" vertical="center"/>
    </xf>
    <xf numFmtId="10" fontId="0" fillId="0" borderId="9" xfId="1" applyNumberFormat="1" applyFont="1" applyBorder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5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Border="1"/>
    <xf numFmtId="0" fontId="5" fillId="2" borderId="0" xfId="0" applyFont="1" applyFill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9" fillId="6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vertical="top" wrapText="1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9" fontId="5" fillId="10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9" fontId="5" fillId="10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left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center" vertical="top" wrapText="1"/>
    </xf>
    <xf numFmtId="0" fontId="21" fillId="8" borderId="10" xfId="0" applyFont="1" applyFill="1" applyBorder="1" applyAlignment="1">
      <alignment horizontal="center" vertical="top" wrapText="1"/>
    </xf>
    <xf numFmtId="0" fontId="21" fillId="8" borderId="0" xfId="0" applyFont="1" applyFill="1" applyAlignment="1">
      <alignment horizontal="center" vertical="top" wrapText="1"/>
    </xf>
    <xf numFmtId="9" fontId="5" fillId="10" borderId="5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9" fontId="5" fillId="9" borderId="5" xfId="0" applyNumberFormat="1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9" fontId="5" fillId="10" borderId="7" xfId="0" applyNumberFormat="1" applyFont="1" applyFill="1" applyBorder="1" applyAlignment="1">
      <alignment horizontal="center"/>
    </xf>
    <xf numFmtId="9" fontId="5" fillId="10" borderId="8" xfId="0" applyNumberFormat="1" applyFont="1" applyFill="1" applyBorder="1" applyAlignment="1">
      <alignment horizontal="center"/>
    </xf>
    <xf numFmtId="9" fontId="5" fillId="9" borderId="7" xfId="0" applyNumberFormat="1" applyFont="1" applyFill="1" applyBorder="1" applyAlignment="1">
      <alignment horizontal="center"/>
    </xf>
    <xf numFmtId="9" fontId="5" fillId="9" borderId="8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0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'[1]Ma trận'!$K$31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'[1]Ma trận'!$J$32:$J$35</c:f>
              <c:numCache>
                <c:formatCode>General</c:formatCode>
                <c:ptCount val="4"/>
              </c:numCache>
            </c:numRef>
          </c:cat>
          <c:val>
            <c:numRef>
              <c:f>'[1]Ma trận'!$K$32:$K$35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'[4]Ma trận'!$T$30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'[4]Ma trận'!$S$31:$S$34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'[4]Ma trận'!$T$31:$T$34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'[4]Ma trận'!$K$30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'[4]Ma trận'!$J$31:$J$34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'[4]Ma trận'!$K$31:$K$34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'[4]Ma trận'!$T$30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'[4]Ma trận'!$S$31:$S$34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'[4]Ma trận'!$T$31:$T$34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'[5]Ma trận'!$K$29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'[5]Ma trận'!$J$30:$J$33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'[5]Ma trận'!$K$30:$K$33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'[5]Ma trận'!$T$29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'[5]Ma trận'!$S$30:$S$33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'[5]Ma trận'!$T$30:$T$33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'[6]Ma trận'!$K$22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'[6]Ma trận'!$J$23:$J$26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'[6]Ma trận'!$K$23:$K$26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'[6]Ma trận'!$T$22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'[6]Ma trận'!$S$23:$S$26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'[6]Ma trận'!$T$23:$T$26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'[7]Ma trận'!$K$33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'[7]Ma trận'!$J$34:$J$37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'[7]Ma trận'!$K$34:$K$37</c:f>
              <c:numCache>
                <c:formatCode>General</c:formatCode>
                <c:ptCount val="4"/>
                <c:pt idx="0">
                  <c:v>0.41500000000000004</c:v>
                </c:pt>
                <c:pt idx="1">
                  <c:v>0.41500000000000004</c:v>
                </c:pt>
                <c:pt idx="2">
                  <c:v>9.5000000000000001E-2</c:v>
                </c:pt>
                <c:pt idx="3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'[7]Ma trận'!$T$33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'[7]Ma trận'!$S$34:$S$37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'[7]Ma trận'!$T$34:$T$37</c:f>
              <c:numCache>
                <c:formatCode>General</c:formatCode>
                <c:ptCount val="4"/>
                <c:pt idx="0">
                  <c:v>0.41500000000000004</c:v>
                </c:pt>
                <c:pt idx="1">
                  <c:v>0.30000000000000004</c:v>
                </c:pt>
                <c:pt idx="2">
                  <c:v>0.21000000000000002</c:v>
                </c:pt>
                <c:pt idx="3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'[1]Ma trận'!$T$31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'[1]Ma trận'!$S$32:$S$35</c:f>
              <c:numCache>
                <c:formatCode>General</c:formatCode>
                <c:ptCount val="4"/>
              </c:numCache>
            </c:numRef>
          </c:cat>
          <c:val>
            <c:numRef>
              <c:f>'[1]Ma trận'!$T$32:$T$35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'[2]Ma trận'!$K$27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'[2]Ma trận'!$J$28:$J$31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'[2]Ma trận'!$K$28:$K$31</c:f>
              <c:numCache>
                <c:formatCode>0.00%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'[2]Ma trận'!$T$27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'[2]Ma trận'!$S$28:$S$31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'[2]Ma trận'!$T$28:$T$31</c:f>
              <c:numCache>
                <c:formatCode>0.00%</c:formatCode>
                <c:ptCount val="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'[2]Ma trận'!$K$27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5F-4757-92A1-397B0B56A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5F-4757-92A1-397B0B56A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5F-4757-92A1-397B0B56A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5F-4757-92A1-397B0B56A9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'[2]Ma trận'!$J$28:$J$31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'[2]Ma trận'!$K$28:$K$31</c:f>
              <c:numCache>
                <c:formatCode>0.00%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5F-4757-92A1-397B0B56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'[2]Ma trận'!$T$27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A6-41CA-9AA8-50F1FADFAB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A6-41CA-9AA8-50F1FADFAB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A6-41CA-9AA8-50F1FADFAB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A6-41CA-9AA8-50F1FADFAB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'[2]Ma trận'!$S$28:$S$31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'[2]Ma trận'!$T$28:$T$31</c:f>
              <c:numCache>
                <c:formatCode>0.00%</c:formatCode>
                <c:ptCount val="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A6-41CA-9AA8-50F1FADFAB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'[3]Ma trận'!$K$31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'[3]Ma trận'!$J$32:$J$35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'[3]Ma trận'!$K$32:$K$35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'[3]Ma trận'!$T$31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'[3]Ma trận'!$S$32:$S$35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'[3]Ma trận'!$T$32:$T$35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'[4]Ma trận'!$K$30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'[4]Ma trận'!$J$31:$J$34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'[4]Ma trận'!$K$31:$K$34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36</xdr:row>
      <xdr:rowOff>779317</xdr:rowOff>
    </xdr:from>
    <xdr:to>
      <xdr:col>27</xdr:col>
      <xdr:colOff>25977</xdr:colOff>
      <xdr:row>36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36</xdr:row>
      <xdr:rowOff>791935</xdr:rowOff>
    </xdr:from>
    <xdr:to>
      <xdr:col>30</xdr:col>
      <xdr:colOff>1251857</xdr:colOff>
      <xdr:row>36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32</xdr:row>
      <xdr:rowOff>779317</xdr:rowOff>
    </xdr:from>
    <xdr:to>
      <xdr:col>27</xdr:col>
      <xdr:colOff>25977</xdr:colOff>
      <xdr:row>32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32</xdr:row>
      <xdr:rowOff>791935</xdr:rowOff>
    </xdr:from>
    <xdr:to>
      <xdr:col>30</xdr:col>
      <xdr:colOff>1251857</xdr:colOff>
      <xdr:row>32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510267</xdr:colOff>
      <xdr:row>32</xdr:row>
      <xdr:rowOff>779317</xdr:rowOff>
    </xdr:from>
    <xdr:to>
      <xdr:col>27</xdr:col>
      <xdr:colOff>25977</xdr:colOff>
      <xdr:row>32</xdr:row>
      <xdr:rowOff>3816804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11FA41-E4B8-47D6-894C-757C1D4C8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545521</xdr:colOff>
      <xdr:row>32</xdr:row>
      <xdr:rowOff>791935</xdr:rowOff>
    </xdr:from>
    <xdr:to>
      <xdr:col>30</xdr:col>
      <xdr:colOff>1251857</xdr:colOff>
      <xdr:row>32</xdr:row>
      <xdr:rowOff>3830410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16F0FA-4B3D-430C-9B9D-1B3A8E897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36</xdr:row>
      <xdr:rowOff>779317</xdr:rowOff>
    </xdr:from>
    <xdr:to>
      <xdr:col>27</xdr:col>
      <xdr:colOff>25977</xdr:colOff>
      <xdr:row>36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36</xdr:row>
      <xdr:rowOff>791935</xdr:rowOff>
    </xdr:from>
    <xdr:to>
      <xdr:col>30</xdr:col>
      <xdr:colOff>1251857</xdr:colOff>
      <xdr:row>36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32</xdr:row>
      <xdr:rowOff>779317</xdr:rowOff>
    </xdr:from>
    <xdr:to>
      <xdr:col>27</xdr:col>
      <xdr:colOff>25977</xdr:colOff>
      <xdr:row>32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32</xdr:row>
      <xdr:rowOff>791935</xdr:rowOff>
    </xdr:from>
    <xdr:to>
      <xdr:col>30</xdr:col>
      <xdr:colOff>1251857</xdr:colOff>
      <xdr:row>32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510267</xdr:colOff>
      <xdr:row>35</xdr:row>
      <xdr:rowOff>779317</xdr:rowOff>
    </xdr:from>
    <xdr:to>
      <xdr:col>27</xdr:col>
      <xdr:colOff>25977</xdr:colOff>
      <xdr:row>35</xdr:row>
      <xdr:rowOff>3816804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545521</xdr:colOff>
      <xdr:row>35</xdr:row>
      <xdr:rowOff>791935</xdr:rowOff>
    </xdr:from>
    <xdr:to>
      <xdr:col>30</xdr:col>
      <xdr:colOff>1251857</xdr:colOff>
      <xdr:row>35</xdr:row>
      <xdr:rowOff>3830410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34</xdr:row>
      <xdr:rowOff>779317</xdr:rowOff>
    </xdr:from>
    <xdr:to>
      <xdr:col>27</xdr:col>
      <xdr:colOff>25977</xdr:colOff>
      <xdr:row>34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34</xdr:row>
      <xdr:rowOff>791935</xdr:rowOff>
    </xdr:from>
    <xdr:to>
      <xdr:col>30</xdr:col>
      <xdr:colOff>1251857</xdr:colOff>
      <xdr:row>34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27</xdr:row>
      <xdr:rowOff>779317</xdr:rowOff>
    </xdr:from>
    <xdr:to>
      <xdr:col>27</xdr:col>
      <xdr:colOff>25977</xdr:colOff>
      <xdr:row>27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27</xdr:row>
      <xdr:rowOff>791935</xdr:rowOff>
    </xdr:from>
    <xdr:to>
      <xdr:col>30</xdr:col>
      <xdr:colOff>1251857</xdr:colOff>
      <xdr:row>27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38</xdr:row>
      <xdr:rowOff>779317</xdr:rowOff>
    </xdr:from>
    <xdr:to>
      <xdr:col>27</xdr:col>
      <xdr:colOff>25977</xdr:colOff>
      <xdr:row>38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38</xdr:row>
      <xdr:rowOff>791935</xdr:rowOff>
    </xdr:from>
    <xdr:to>
      <xdr:col>30</xdr:col>
      <xdr:colOff>1251857</xdr:colOff>
      <xdr:row>38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2122\Chuyen%20mon%202122\Nhom%20truong%202122\De%20thi%202122\Cuoi%20HK1_2122\Khoi%206\2021-HK1-%20Toan%206-%20Ma%20tra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hoi%207/2122-HK1-Toan%207-%20Matra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2122\Chuyen%20mon%202122\Nhom%20truong%202122\De%20thi%202122\Cuoi%20HK1_2122\Khoi%208\2122_Matran_HK1_Toan%20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htnk/Google%20Drive/2021/Chuyen%20mon%202021/Nhom%20truong%202021/De%20thi%202021/HK1/Chinh%20thuc_HK1_2021/2021_HK1_Toan%209/2021-HK1-Toan%2009-Matra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2122\Chuyen%20mon%202122\Nhom%20truong%202122\De%20thi%202122\Cuoi%20HK1_2122\Khoi%2010\2122-HK1-Toan%2010-Matran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2122\Chuyen%20mon%202122\Nhom%20truong%202122\De%20thi%202122\Cuoi%20HK1_2122\Khoi%2011\2021-2022-HK1-Toan11-Matran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2122\Chuyen%20mon%202122\Nhom%20truong%202122\De%20thi%202122\Cuoi%20HK1_2122\Khoi%2012\2122_HKI_Toan%2012_Ma%20t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1">
          <cell r="K31"/>
          <cell r="T31"/>
        </row>
        <row r="32">
          <cell r="J32"/>
          <cell r="K32"/>
          <cell r="S32"/>
          <cell r="T32"/>
        </row>
        <row r="33">
          <cell r="J33"/>
          <cell r="K33"/>
          <cell r="S33"/>
          <cell r="T33"/>
        </row>
        <row r="34">
          <cell r="J34"/>
          <cell r="K34"/>
          <cell r="S34"/>
          <cell r="T34"/>
        </row>
        <row r="35">
          <cell r="J35"/>
          <cell r="K35"/>
          <cell r="S35"/>
          <cell r="T35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7">
          <cell r="K27" t="str">
            <v>Tỷ lệ độ khó</v>
          </cell>
          <cell r="T27" t="str">
            <v>Tỷ lệ Mức độ hiểu</v>
          </cell>
        </row>
        <row r="28">
          <cell r="J28" t="str">
            <v>Dễ (D)</v>
          </cell>
          <cell r="K28">
            <v>0.4</v>
          </cell>
          <cell r="S28" t="str">
            <v>Nhận biết</v>
          </cell>
          <cell r="T28">
            <v>0.3</v>
          </cell>
        </row>
        <row r="29">
          <cell r="J29" t="str">
            <v>Trung bình (TB)</v>
          </cell>
          <cell r="K29">
            <v>0.3</v>
          </cell>
          <cell r="S29" t="str">
            <v>Thông hiểu</v>
          </cell>
          <cell r="T29">
            <v>0.3</v>
          </cell>
        </row>
        <row r="30">
          <cell r="J30" t="str">
            <v>Tương đối khó (TDK)</v>
          </cell>
          <cell r="K30">
            <v>0.2</v>
          </cell>
          <cell r="S30" t="str">
            <v>Vận dụng</v>
          </cell>
          <cell r="T30">
            <v>0.3</v>
          </cell>
        </row>
        <row r="31">
          <cell r="J31" t="str">
            <v>Khó (K)</v>
          </cell>
          <cell r="K31">
            <v>0.1</v>
          </cell>
          <cell r="S31" t="str">
            <v>Vận dụng cao</v>
          </cell>
          <cell r="T31">
            <v>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1">
          <cell r="K31" t="str">
            <v>Tỷ lệ độ khó</v>
          </cell>
          <cell r="T31" t="str">
            <v>Tỷ lệ Mức độ hiểu</v>
          </cell>
        </row>
        <row r="32">
          <cell r="J32" t="str">
            <v>Dễ (D)</v>
          </cell>
          <cell r="K32">
            <v>0.4</v>
          </cell>
          <cell r="S32" t="str">
            <v>Nhận biết</v>
          </cell>
          <cell r="T32">
            <v>0.4</v>
          </cell>
        </row>
        <row r="33">
          <cell r="J33" t="str">
            <v>Trung bình (TB)</v>
          </cell>
          <cell r="K33">
            <v>0.3</v>
          </cell>
          <cell r="S33" t="str">
            <v>Thông hiểu</v>
          </cell>
          <cell r="T33">
            <v>0.3</v>
          </cell>
        </row>
        <row r="34">
          <cell r="J34" t="str">
            <v>Tương đối khó (TDK)</v>
          </cell>
          <cell r="K34">
            <v>0.2</v>
          </cell>
          <cell r="S34" t="str">
            <v>Vận dụng</v>
          </cell>
          <cell r="T34">
            <v>0.2</v>
          </cell>
        </row>
        <row r="35">
          <cell r="J35" t="str">
            <v>Khó (K)</v>
          </cell>
          <cell r="K35">
            <v>0.1</v>
          </cell>
          <cell r="S35" t="str">
            <v>Vận dụng cao</v>
          </cell>
          <cell r="T35">
            <v>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0">
          <cell r="K30" t="str">
            <v>Tỷ lệ độ khó</v>
          </cell>
          <cell r="T30" t="str">
            <v>Tỷ lệ Mức độ hiểu</v>
          </cell>
        </row>
        <row r="31">
          <cell r="J31" t="str">
            <v>Dễ (D)</v>
          </cell>
          <cell r="K31">
            <v>0.4</v>
          </cell>
          <cell r="S31" t="str">
            <v>Nhận biết</v>
          </cell>
          <cell r="T31">
            <v>0.4</v>
          </cell>
        </row>
        <row r="32">
          <cell r="J32" t="str">
            <v>Trung bình (TB)</v>
          </cell>
          <cell r="K32">
            <v>0.3</v>
          </cell>
          <cell r="S32" t="str">
            <v>Thông hiểu</v>
          </cell>
          <cell r="T32">
            <v>0.3</v>
          </cell>
        </row>
        <row r="33">
          <cell r="J33" t="str">
            <v>Tương đối khó (TDK)</v>
          </cell>
          <cell r="K33">
            <v>0.2</v>
          </cell>
          <cell r="S33" t="str">
            <v>Vận dụng</v>
          </cell>
          <cell r="T33">
            <v>0.2</v>
          </cell>
        </row>
        <row r="34">
          <cell r="J34" t="str">
            <v>Khó (K)</v>
          </cell>
          <cell r="K34">
            <v>0.1</v>
          </cell>
          <cell r="S34" t="str">
            <v>Vận dụng cao</v>
          </cell>
          <cell r="T34">
            <v>0.1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9">
          <cell r="K29" t="str">
            <v>Tỷ lệ độ khó</v>
          </cell>
          <cell r="T29" t="str">
            <v>Tỷ lệ Mức độ hiểu</v>
          </cell>
        </row>
        <row r="30">
          <cell r="J30" t="str">
            <v>Dễ (D)</v>
          </cell>
          <cell r="K30">
            <v>0.4</v>
          </cell>
          <cell r="S30" t="str">
            <v>Nhận biết</v>
          </cell>
          <cell r="T30">
            <v>0.4</v>
          </cell>
        </row>
        <row r="31">
          <cell r="J31" t="str">
            <v>Trung bình (TB)</v>
          </cell>
          <cell r="K31">
            <v>0.3</v>
          </cell>
          <cell r="S31" t="str">
            <v>Thông hiểu</v>
          </cell>
          <cell r="T31">
            <v>0.3</v>
          </cell>
        </row>
        <row r="32">
          <cell r="J32" t="str">
            <v>Tương đối khó (TDK)</v>
          </cell>
          <cell r="K32">
            <v>0.2</v>
          </cell>
          <cell r="S32" t="str">
            <v>Vận dụng</v>
          </cell>
          <cell r="T32">
            <v>0.2</v>
          </cell>
        </row>
        <row r="33">
          <cell r="J33" t="str">
            <v>Khó (K)</v>
          </cell>
          <cell r="K33">
            <v>0.1</v>
          </cell>
          <cell r="S33" t="str">
            <v>Vận dụng cao</v>
          </cell>
          <cell r="T33">
            <v>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2">
          <cell r="K22" t="str">
            <v>Tỷ lệ độ khó</v>
          </cell>
          <cell r="T22" t="str">
            <v>Tỷ lệ Mức độ hiểu</v>
          </cell>
        </row>
        <row r="23">
          <cell r="J23" t="str">
            <v>Dễ (D)</v>
          </cell>
          <cell r="K23">
            <v>0.4</v>
          </cell>
          <cell r="S23" t="str">
            <v>Nhận biết</v>
          </cell>
          <cell r="T23">
            <v>0.4</v>
          </cell>
        </row>
        <row r="24">
          <cell r="J24" t="str">
            <v>Trung bình (TB)</v>
          </cell>
          <cell r="K24">
            <v>0.3</v>
          </cell>
          <cell r="S24" t="str">
            <v>Thông hiểu</v>
          </cell>
          <cell r="T24">
            <v>0.3</v>
          </cell>
        </row>
        <row r="25">
          <cell r="J25" t="str">
            <v>Tương đối khó (TDK)</v>
          </cell>
          <cell r="K25">
            <v>0.2</v>
          </cell>
          <cell r="S25" t="str">
            <v>Vận dụng</v>
          </cell>
          <cell r="T25">
            <v>0.2</v>
          </cell>
        </row>
        <row r="26">
          <cell r="J26" t="str">
            <v>Khó (K)</v>
          </cell>
          <cell r="K26">
            <v>0.1</v>
          </cell>
          <cell r="S26" t="str">
            <v>Vận dụng cao</v>
          </cell>
          <cell r="T26">
            <v>0.1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3">
          <cell r="K33" t="str">
            <v>Tỷ lệ độ khó</v>
          </cell>
          <cell r="T33" t="str">
            <v>Tỷ lệ Mức độ hiểu</v>
          </cell>
        </row>
        <row r="34">
          <cell r="J34" t="str">
            <v>Dễ (D)</v>
          </cell>
          <cell r="K34">
            <v>0.41500000000000004</v>
          </cell>
          <cell r="S34" t="str">
            <v>Nhận biết</v>
          </cell>
          <cell r="T34">
            <v>0.41500000000000004</v>
          </cell>
        </row>
        <row r="35">
          <cell r="J35" t="str">
            <v>Trung bình (TB)</v>
          </cell>
          <cell r="K35">
            <v>0.41500000000000004</v>
          </cell>
          <cell r="S35" t="str">
            <v>Thông hiểu</v>
          </cell>
          <cell r="T35">
            <v>0.30000000000000004</v>
          </cell>
        </row>
        <row r="36">
          <cell r="J36" t="str">
            <v>Tương đối khó (TDK)</v>
          </cell>
          <cell r="K36">
            <v>9.5000000000000001E-2</v>
          </cell>
          <cell r="S36" t="str">
            <v>Vận dụng</v>
          </cell>
          <cell r="T36">
            <v>0.21000000000000002</v>
          </cell>
        </row>
        <row r="37">
          <cell r="J37" t="str">
            <v>Khó (K)</v>
          </cell>
          <cell r="K37">
            <v>7.4999999999999997E-2</v>
          </cell>
          <cell r="S37" t="str">
            <v>Vận dụng cao</v>
          </cell>
          <cell r="T37">
            <v>7.4999999999999997E-2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G37"/>
  <sheetViews>
    <sheetView topLeftCell="A11" workbookViewId="0">
      <selection activeCell="P20" sqref="P20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35.85546875" customWidth="1"/>
    <col min="4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1" width="6.85546875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7" width="6.85546875" customWidth="1"/>
    <col min="18" max="18" width="6.85546875" style="82" customWidth="1"/>
    <col min="19" max="19" width="7.7109375" customWidth="1"/>
    <col min="20" max="20" width="6.85546875" customWidth="1"/>
    <col min="21" max="21" width="6.85546875" style="120" customWidth="1"/>
    <col min="22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42578125" customWidth="1"/>
    <col min="31" max="31" width="18" customWidth="1"/>
    <col min="32" max="32" width="20.42578125" customWidth="1"/>
  </cols>
  <sheetData>
    <row r="2" spans="1:85" ht="25.5" x14ac:dyDescent="0.35">
      <c r="C2" s="83" t="s">
        <v>91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68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24.95" customHeight="1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60" customHeight="1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0.95" customHeight="1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30.95" customHeight="1" x14ac:dyDescent="0.25">
      <c r="A8" s="19">
        <v>1</v>
      </c>
      <c r="B8" s="161" t="s">
        <v>69</v>
      </c>
      <c r="C8" s="85" t="s">
        <v>70</v>
      </c>
      <c r="D8" s="21">
        <v>0.5</v>
      </c>
      <c r="E8" s="21" t="s">
        <v>16</v>
      </c>
      <c r="F8" s="86" t="s">
        <v>55</v>
      </c>
      <c r="G8" s="23"/>
      <c r="H8" s="23"/>
      <c r="I8" s="87"/>
      <c r="J8" s="88"/>
      <c r="K8" s="89"/>
      <c r="L8" s="41"/>
      <c r="M8" s="23"/>
      <c r="N8" s="23"/>
      <c r="O8" s="87"/>
      <c r="P8" s="90"/>
      <c r="Q8" s="90"/>
      <c r="R8" s="27"/>
      <c r="S8" s="91"/>
      <c r="T8" s="91"/>
      <c r="U8" s="92"/>
      <c r="V8" s="90"/>
      <c r="W8" s="90"/>
      <c r="X8" s="87"/>
      <c r="Y8" s="91"/>
      <c r="Z8" s="28"/>
      <c r="AB8" s="30">
        <v>0.5</v>
      </c>
      <c r="AC8" s="30"/>
      <c r="AD8" s="31">
        <v>0.05</v>
      </c>
      <c r="AE8" s="94">
        <v>2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30.95" customHeight="1" x14ac:dyDescent="0.25">
      <c r="A9" s="19">
        <v>2</v>
      </c>
      <c r="B9" s="162"/>
      <c r="C9" s="96" t="s">
        <v>71</v>
      </c>
      <c r="D9" s="21">
        <v>0.5</v>
      </c>
      <c r="E9" s="21" t="s">
        <v>16</v>
      </c>
      <c r="F9" s="86" t="s">
        <v>57</v>
      </c>
      <c r="G9" s="23"/>
      <c r="H9" s="23"/>
      <c r="I9" s="87"/>
      <c r="J9" s="88"/>
      <c r="K9" s="89"/>
      <c r="L9" s="41"/>
      <c r="M9" s="26"/>
      <c r="N9" s="23"/>
      <c r="O9" s="87"/>
      <c r="P9" s="97"/>
      <c r="Q9" s="97"/>
      <c r="R9" s="27"/>
      <c r="S9" s="98"/>
      <c r="T9" s="98"/>
      <c r="U9" s="92"/>
      <c r="V9" s="97"/>
      <c r="W9" s="97"/>
      <c r="X9" s="87"/>
      <c r="Y9" s="98"/>
      <c r="Z9" s="99"/>
      <c r="AB9" s="30">
        <v>0.5</v>
      </c>
      <c r="AC9" s="30"/>
      <c r="AD9" s="31">
        <v>0.05</v>
      </c>
      <c r="AE9" s="36">
        <v>2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30.95" customHeight="1" x14ac:dyDescent="0.25">
      <c r="A10" s="19">
        <v>3</v>
      </c>
      <c r="B10" s="161" t="s">
        <v>72</v>
      </c>
      <c r="C10" s="100" t="s">
        <v>73</v>
      </c>
      <c r="D10" s="21">
        <v>0.5</v>
      </c>
      <c r="E10" s="21" t="s">
        <v>16</v>
      </c>
      <c r="F10" s="86" t="s">
        <v>58</v>
      </c>
      <c r="G10" s="23"/>
      <c r="H10" s="23"/>
      <c r="I10" s="87"/>
      <c r="J10" s="88"/>
      <c r="K10" s="89"/>
      <c r="L10" s="41"/>
      <c r="M10" s="26"/>
      <c r="N10" s="23"/>
      <c r="O10" s="87"/>
      <c r="P10" s="97"/>
      <c r="Q10" s="97"/>
      <c r="R10" s="27"/>
      <c r="S10" s="98"/>
      <c r="T10" s="98"/>
      <c r="U10" s="92"/>
      <c r="V10" s="97"/>
      <c r="W10" s="97"/>
      <c r="X10" s="87"/>
      <c r="Y10" s="98"/>
      <c r="Z10" s="28"/>
      <c r="AB10" s="30">
        <v>0.5</v>
      </c>
      <c r="AC10" s="30"/>
      <c r="AD10" s="31">
        <v>0.05</v>
      </c>
      <c r="AE10" s="36">
        <v>2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30.95" customHeight="1" x14ac:dyDescent="0.25">
      <c r="A11" s="19">
        <v>4</v>
      </c>
      <c r="B11" s="162"/>
      <c r="C11" s="100" t="s">
        <v>74</v>
      </c>
      <c r="D11" s="21"/>
      <c r="E11" s="21"/>
      <c r="F11" s="86"/>
      <c r="G11" s="23"/>
      <c r="H11" s="23"/>
      <c r="I11" s="87"/>
      <c r="J11" s="88"/>
      <c r="K11" s="89"/>
      <c r="L11" s="41"/>
      <c r="M11" s="23"/>
      <c r="N11" s="23"/>
      <c r="O11" s="87"/>
      <c r="P11" s="21">
        <v>0.5</v>
      </c>
      <c r="Q11" s="97" t="s">
        <v>21</v>
      </c>
      <c r="R11" s="86" t="s">
        <v>75</v>
      </c>
      <c r="S11" s="98"/>
      <c r="T11" s="98"/>
      <c r="U11" s="87"/>
      <c r="V11" s="97"/>
      <c r="W11" s="97"/>
      <c r="X11" s="87"/>
      <c r="Y11" s="98"/>
      <c r="Z11" s="28"/>
      <c r="AB11" s="30">
        <v>0.5</v>
      </c>
      <c r="AC11" s="30"/>
      <c r="AD11" s="31">
        <v>0.05</v>
      </c>
      <c r="AE11" s="36">
        <v>2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93" customFormat="1" ht="30.95" customHeight="1" x14ac:dyDescent="0.25">
      <c r="A12" s="19">
        <v>5</v>
      </c>
      <c r="B12" s="163"/>
      <c r="C12" s="100" t="s">
        <v>76</v>
      </c>
      <c r="D12" s="21">
        <v>0.5</v>
      </c>
      <c r="E12" s="21" t="s">
        <v>16</v>
      </c>
      <c r="F12" s="86" t="s">
        <v>20</v>
      </c>
      <c r="G12" s="23"/>
      <c r="H12" s="23"/>
      <c r="I12" s="87"/>
      <c r="J12" s="88"/>
      <c r="K12" s="89"/>
      <c r="L12" s="41"/>
      <c r="M12" s="26"/>
      <c r="N12" s="23"/>
      <c r="O12" s="87"/>
      <c r="P12" s="97"/>
      <c r="Q12" s="97"/>
      <c r="R12" s="27"/>
      <c r="S12" s="98"/>
      <c r="T12" s="98"/>
      <c r="U12" s="92"/>
      <c r="V12" s="97"/>
      <c r="W12" s="97"/>
      <c r="X12" s="87"/>
      <c r="Y12" s="98"/>
      <c r="Z12" s="28"/>
      <c r="AB12" s="30">
        <v>0.5</v>
      </c>
      <c r="AC12" s="30"/>
      <c r="AD12" s="31">
        <v>0.05</v>
      </c>
      <c r="AE12" s="36">
        <v>2</v>
      </c>
      <c r="AF12" s="95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93" customFormat="1" ht="30.95" customHeight="1" x14ac:dyDescent="0.25">
      <c r="A13" s="19">
        <v>6</v>
      </c>
      <c r="B13" s="161" t="s">
        <v>69</v>
      </c>
      <c r="C13" s="100" t="s">
        <v>77</v>
      </c>
      <c r="D13" s="21">
        <v>0.5</v>
      </c>
      <c r="E13" s="21" t="s">
        <v>16</v>
      </c>
      <c r="F13" s="86" t="s">
        <v>24</v>
      </c>
      <c r="G13" s="23"/>
      <c r="H13" s="23"/>
      <c r="I13" s="87"/>
      <c r="J13" s="88"/>
      <c r="K13" s="89"/>
      <c r="L13" s="41"/>
      <c r="M13" s="26"/>
      <c r="N13" s="23"/>
      <c r="O13" s="87"/>
      <c r="P13" s="97"/>
      <c r="Q13" s="97"/>
      <c r="R13" s="27"/>
      <c r="S13" s="98"/>
      <c r="T13" s="98"/>
      <c r="U13" s="92"/>
      <c r="V13" s="97"/>
      <c r="W13" s="97"/>
      <c r="X13" s="87"/>
      <c r="Y13" s="98"/>
      <c r="Z13" s="28"/>
      <c r="AB13" s="30">
        <v>0.5</v>
      </c>
      <c r="AC13" s="30"/>
      <c r="AD13" s="31">
        <v>0.05</v>
      </c>
      <c r="AE13" s="36">
        <v>2</v>
      </c>
      <c r="AF13" s="95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93" customFormat="1" ht="30.95" customHeight="1" x14ac:dyDescent="0.25">
      <c r="A14" s="19">
        <v>7</v>
      </c>
      <c r="B14" s="163"/>
      <c r="C14" s="100" t="s">
        <v>78</v>
      </c>
      <c r="D14" s="21"/>
      <c r="E14" s="21"/>
      <c r="F14" s="86"/>
      <c r="G14" s="23"/>
      <c r="H14" s="101"/>
      <c r="I14" s="87"/>
      <c r="J14" s="21">
        <v>0.5</v>
      </c>
      <c r="K14" s="21" t="s">
        <v>17</v>
      </c>
      <c r="L14" s="86" t="s">
        <v>22</v>
      </c>
      <c r="M14" s="26"/>
      <c r="N14" s="23"/>
      <c r="O14" s="87"/>
      <c r="P14" s="97"/>
      <c r="Q14" s="97"/>
      <c r="R14" s="27"/>
      <c r="S14" s="26"/>
      <c r="T14" s="23"/>
      <c r="U14" s="87"/>
      <c r="V14" s="97"/>
      <c r="W14" s="97"/>
      <c r="X14" s="87"/>
      <c r="Y14" s="98"/>
      <c r="Z14" s="28"/>
      <c r="AB14" s="30">
        <v>0.5</v>
      </c>
      <c r="AC14" s="30"/>
      <c r="AD14" s="31">
        <v>0.05</v>
      </c>
      <c r="AE14" s="94">
        <v>2</v>
      </c>
      <c r="AF14" s="95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93" customFormat="1" ht="30.95" customHeight="1" x14ac:dyDescent="0.25">
      <c r="A15" s="19">
        <v>8</v>
      </c>
      <c r="B15" s="19" t="s">
        <v>72</v>
      </c>
      <c r="C15" s="85" t="s">
        <v>79</v>
      </c>
      <c r="D15" s="34"/>
      <c r="E15" s="21"/>
      <c r="F15" s="86"/>
      <c r="G15" s="23"/>
      <c r="H15" s="98"/>
      <c r="I15" s="87"/>
      <c r="J15" s="21"/>
      <c r="K15" s="21"/>
      <c r="L15" s="86"/>
      <c r="M15" s="98"/>
      <c r="N15" s="98"/>
      <c r="O15" s="87"/>
      <c r="P15" s="21">
        <v>0.5</v>
      </c>
      <c r="Q15" s="97" t="s">
        <v>21</v>
      </c>
      <c r="R15" s="86" t="s">
        <v>80</v>
      </c>
      <c r="S15" s="26"/>
      <c r="T15" s="23"/>
      <c r="U15" s="87"/>
      <c r="V15" s="97"/>
      <c r="W15" s="97"/>
      <c r="X15" s="87"/>
      <c r="Y15" s="98"/>
      <c r="Z15" s="28"/>
      <c r="AB15" s="30">
        <v>0.5</v>
      </c>
      <c r="AC15" s="30"/>
      <c r="AD15" s="31">
        <v>0.05</v>
      </c>
      <c r="AE15" s="36">
        <v>2</v>
      </c>
      <c r="AF15" s="9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ht="30.95" customHeight="1" x14ac:dyDescent="0.25">
      <c r="A16" s="19">
        <v>9</v>
      </c>
      <c r="B16" s="19" t="s">
        <v>69</v>
      </c>
      <c r="C16" s="96" t="s">
        <v>92</v>
      </c>
      <c r="D16" s="102"/>
      <c r="E16" s="103"/>
      <c r="F16" s="86"/>
      <c r="G16" s="23"/>
      <c r="H16" s="101"/>
      <c r="I16" s="87"/>
      <c r="J16" s="21">
        <v>1.5</v>
      </c>
      <c r="K16" s="21" t="s">
        <v>17</v>
      </c>
      <c r="L16" s="86">
        <v>3</v>
      </c>
      <c r="M16" s="101"/>
      <c r="N16" s="101"/>
      <c r="O16" s="87"/>
      <c r="P16" s="104"/>
      <c r="Q16" s="104"/>
      <c r="R16" s="87"/>
      <c r="S16" s="101"/>
      <c r="T16" s="101"/>
      <c r="U16" s="92"/>
      <c r="V16" s="104"/>
      <c r="W16" s="104"/>
      <c r="X16" s="87"/>
      <c r="Y16" s="101"/>
      <c r="Z16" s="105"/>
      <c r="AA16" s="93"/>
      <c r="AB16" s="30">
        <v>1.5</v>
      </c>
      <c r="AC16" s="30"/>
      <c r="AD16" s="31">
        <v>0.15</v>
      </c>
      <c r="AE16" s="36">
        <v>3</v>
      </c>
      <c r="AF16" s="95"/>
    </row>
    <row r="17" spans="1:65" ht="30.95" customHeight="1" x14ac:dyDescent="0.25">
      <c r="A17" s="19">
        <v>10</v>
      </c>
      <c r="B17" s="161" t="s">
        <v>81</v>
      </c>
      <c r="C17" s="100" t="s">
        <v>82</v>
      </c>
      <c r="D17" s="102">
        <v>1</v>
      </c>
      <c r="E17" s="103" t="s">
        <v>16</v>
      </c>
      <c r="F17" s="86" t="s">
        <v>83</v>
      </c>
      <c r="G17" s="23"/>
      <c r="H17" s="101"/>
      <c r="I17" s="87"/>
      <c r="J17" s="104"/>
      <c r="K17" s="104"/>
      <c r="L17" s="86"/>
      <c r="M17" s="101"/>
      <c r="N17" s="101"/>
      <c r="O17" s="87"/>
      <c r="P17" s="104"/>
      <c r="Q17" s="104"/>
      <c r="R17" s="87"/>
      <c r="S17" s="101"/>
      <c r="T17" s="101"/>
      <c r="U17" s="92"/>
      <c r="V17" s="104"/>
      <c r="W17" s="104"/>
      <c r="X17" s="27"/>
      <c r="Y17" s="101"/>
      <c r="Z17" s="105"/>
      <c r="AA17" s="93"/>
      <c r="AB17" s="30">
        <v>1</v>
      </c>
      <c r="AC17" s="30"/>
      <c r="AD17" s="31">
        <v>0.1</v>
      </c>
      <c r="AE17" s="36">
        <v>2</v>
      </c>
      <c r="AF17" s="95"/>
    </row>
    <row r="18" spans="1:65" ht="30.95" customHeight="1" x14ac:dyDescent="0.25">
      <c r="A18" s="19">
        <v>11</v>
      </c>
      <c r="B18" s="162"/>
      <c r="C18" s="100" t="s">
        <v>84</v>
      </c>
      <c r="D18" s="102">
        <v>0.5</v>
      </c>
      <c r="E18" s="103" t="s">
        <v>16</v>
      </c>
      <c r="F18" s="86" t="s">
        <v>85</v>
      </c>
      <c r="G18" s="23"/>
      <c r="H18" s="101"/>
      <c r="I18" s="87"/>
      <c r="J18" s="104"/>
      <c r="K18" s="104"/>
      <c r="L18" s="86"/>
      <c r="M18" s="101"/>
      <c r="N18" s="101"/>
      <c r="O18" s="87"/>
      <c r="P18" s="104"/>
      <c r="Q18" s="104"/>
      <c r="R18" s="87"/>
      <c r="S18" s="101"/>
      <c r="T18" s="101"/>
      <c r="U18" s="92"/>
      <c r="V18" s="104"/>
      <c r="W18" s="104"/>
      <c r="X18" s="87"/>
      <c r="Y18" s="101"/>
      <c r="Z18" s="105"/>
      <c r="AA18" s="93"/>
      <c r="AB18" s="30">
        <v>1</v>
      </c>
      <c r="AC18" s="30"/>
      <c r="AD18" s="31">
        <v>0.1</v>
      </c>
      <c r="AE18" s="36">
        <v>2</v>
      </c>
      <c r="AF18" s="95"/>
    </row>
    <row r="19" spans="1:65" ht="30.95" customHeight="1" x14ac:dyDescent="0.25">
      <c r="A19" s="19">
        <v>12</v>
      </c>
      <c r="B19" s="162"/>
      <c r="C19" s="100" t="s">
        <v>86</v>
      </c>
      <c r="D19" s="102"/>
      <c r="E19" s="103"/>
      <c r="F19" s="86"/>
      <c r="G19" s="23"/>
      <c r="H19" s="101"/>
      <c r="I19" s="87"/>
      <c r="J19" s="104"/>
      <c r="K19" s="104"/>
      <c r="L19" s="86"/>
      <c r="M19" s="101"/>
      <c r="N19" s="101"/>
      <c r="O19" s="87"/>
      <c r="P19" s="104">
        <v>1</v>
      </c>
      <c r="Q19" s="104" t="s">
        <v>21</v>
      </c>
      <c r="R19" s="86" t="s">
        <v>87</v>
      </c>
      <c r="S19" s="101"/>
      <c r="T19" s="101"/>
      <c r="U19" s="92"/>
      <c r="V19" s="104"/>
      <c r="W19" s="104"/>
      <c r="X19" s="87"/>
      <c r="Y19" s="101"/>
      <c r="Z19" s="105"/>
      <c r="AA19" s="93"/>
      <c r="AB19" s="30">
        <v>0.5</v>
      </c>
      <c r="AC19" s="30"/>
      <c r="AD19" s="31">
        <v>0.05</v>
      </c>
      <c r="AE19" s="36">
        <v>2</v>
      </c>
      <c r="AF19" s="95"/>
    </row>
    <row r="20" spans="1:65" ht="30.95" customHeight="1" x14ac:dyDescent="0.25">
      <c r="A20" s="19">
        <v>13</v>
      </c>
      <c r="B20" s="162"/>
      <c r="C20" s="100" t="s">
        <v>88</v>
      </c>
      <c r="D20" s="102"/>
      <c r="E20" s="103"/>
      <c r="F20" s="86"/>
      <c r="G20" s="23"/>
      <c r="H20" s="101"/>
      <c r="I20" s="87"/>
      <c r="J20" s="104">
        <v>1</v>
      </c>
      <c r="K20" s="102" t="s">
        <v>17</v>
      </c>
      <c r="L20" s="86">
        <v>5</v>
      </c>
      <c r="M20" s="23"/>
      <c r="N20" s="101"/>
      <c r="O20" s="87"/>
      <c r="P20" s="104"/>
      <c r="Q20" s="104"/>
      <c r="R20" s="27"/>
      <c r="S20" s="101"/>
      <c r="T20" s="101"/>
      <c r="U20" s="92"/>
      <c r="V20" s="104"/>
      <c r="W20" s="104"/>
      <c r="X20" s="87"/>
      <c r="Y20" s="101"/>
      <c r="Z20" s="105"/>
      <c r="AA20" s="93"/>
      <c r="AB20" s="30">
        <v>1</v>
      </c>
      <c r="AC20" s="30"/>
      <c r="AD20" s="31">
        <v>0.1</v>
      </c>
      <c r="AE20" s="36">
        <v>2</v>
      </c>
      <c r="AF20" s="95"/>
    </row>
    <row r="21" spans="1:65" ht="30.95" customHeight="1" x14ac:dyDescent="0.25">
      <c r="A21" s="19">
        <v>14</v>
      </c>
      <c r="B21" s="162"/>
      <c r="C21" s="100" t="s">
        <v>89</v>
      </c>
      <c r="D21" s="102"/>
      <c r="E21" s="103"/>
      <c r="F21" s="86"/>
      <c r="G21" s="23"/>
      <c r="H21" s="101"/>
      <c r="I21" s="87"/>
      <c r="J21" s="104"/>
      <c r="K21" s="104"/>
      <c r="L21" s="106"/>
      <c r="M21" s="101"/>
      <c r="N21" s="101"/>
      <c r="O21" s="87"/>
      <c r="P21" s="104"/>
      <c r="Q21" s="104"/>
      <c r="R21" s="27"/>
      <c r="S21" s="101"/>
      <c r="T21" s="101"/>
      <c r="U21" s="92"/>
      <c r="V21" s="104">
        <v>1</v>
      </c>
      <c r="W21" s="102" t="s">
        <v>30</v>
      </c>
      <c r="X21" s="86">
        <v>6</v>
      </c>
      <c r="Y21" s="101"/>
      <c r="Z21" s="105"/>
      <c r="AA21" s="93"/>
      <c r="AB21" s="30">
        <v>1</v>
      </c>
      <c r="AC21" s="30"/>
      <c r="AD21" s="31">
        <v>0.1</v>
      </c>
      <c r="AE21" s="36">
        <v>3</v>
      </c>
      <c r="AF21" s="95"/>
    </row>
    <row r="22" spans="1:65" s="107" customFormat="1" ht="23.25" customHeight="1" x14ac:dyDescent="0.25">
      <c r="A22" s="154" t="s">
        <v>5</v>
      </c>
      <c r="B22" s="155"/>
      <c r="C22" s="156"/>
      <c r="D22" s="37">
        <f>SUM(D$8:D$21)</f>
        <v>4</v>
      </c>
      <c r="E22" s="37"/>
      <c r="F22" s="87"/>
      <c r="G22" s="39">
        <f>SUM(G$8:G$21)</f>
        <v>0</v>
      </c>
      <c r="H22" s="40"/>
      <c r="I22" s="87"/>
      <c r="J22" s="39">
        <f>SUM(J$8:J$21)</f>
        <v>3</v>
      </c>
      <c r="K22" s="40"/>
      <c r="L22" s="41"/>
      <c r="M22" s="37">
        <f>SUM(M$8:M$21)</f>
        <v>0</v>
      </c>
      <c r="N22" s="40"/>
      <c r="O22" s="87"/>
      <c r="P22" s="39">
        <f>SUM(P$8:P$21)</f>
        <v>2</v>
      </c>
      <c r="Q22" s="40"/>
      <c r="R22" s="27"/>
      <c r="S22" s="37">
        <f>SUM(S$8:S$21)</f>
        <v>0</v>
      </c>
      <c r="T22" s="40"/>
      <c r="U22" s="92"/>
      <c r="V22" s="39">
        <f>SUM(V$8:V$21)</f>
        <v>1</v>
      </c>
      <c r="W22" s="40"/>
      <c r="X22" s="87"/>
      <c r="Y22" s="39">
        <f>SUM(Y$8:Y$21)</f>
        <v>0</v>
      </c>
      <c r="Z22" s="40"/>
      <c r="AA22" s="93"/>
      <c r="AB22" s="37">
        <f>SUM(AB$8:AB$21)</f>
        <v>10</v>
      </c>
      <c r="AC22" s="37">
        <f>SUM(AC$8:AC$21)</f>
        <v>0</v>
      </c>
      <c r="AD22" s="43">
        <f>SUM(AD$8:AD$21)</f>
        <v>0.99999999999999989</v>
      </c>
      <c r="AE22" s="37">
        <f>SUM(AE$8:AE$21)</f>
        <v>30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5" s="107" customFormat="1" ht="23.25" customHeight="1" x14ac:dyDescent="0.25">
      <c r="A23" s="154" t="s">
        <v>33</v>
      </c>
      <c r="B23" s="155"/>
      <c r="C23" s="156"/>
      <c r="D23" s="151">
        <v>0.4</v>
      </c>
      <c r="E23" s="152"/>
      <c r="F23" s="152"/>
      <c r="G23" s="152"/>
      <c r="H23" s="153"/>
      <c r="I23" s="67"/>
      <c r="J23" s="148">
        <v>0.3</v>
      </c>
      <c r="K23" s="149"/>
      <c r="L23" s="149"/>
      <c r="M23" s="149"/>
      <c r="N23" s="150"/>
      <c r="O23" s="68"/>
      <c r="P23" s="151">
        <v>0.2</v>
      </c>
      <c r="Q23" s="152"/>
      <c r="R23" s="152"/>
      <c r="S23" s="152"/>
      <c r="T23" s="153"/>
      <c r="U23" s="67"/>
      <c r="V23" s="148">
        <v>0.1</v>
      </c>
      <c r="W23" s="149"/>
      <c r="X23" s="149"/>
      <c r="Y23" s="149"/>
      <c r="Z23" s="150"/>
      <c r="AA23" s="69"/>
      <c r="AB23" s="49"/>
      <c r="AC23" s="49"/>
      <c r="AD23" s="49"/>
      <c r="AE23" s="49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s="107" customFormat="1" ht="23.25" customHeight="1" x14ac:dyDescent="0.25">
      <c r="A24" s="154" t="s">
        <v>34</v>
      </c>
      <c r="B24" s="155"/>
      <c r="C24" s="156"/>
      <c r="D24" s="151" t="s">
        <v>35</v>
      </c>
      <c r="E24" s="152"/>
      <c r="F24" s="152"/>
      <c r="G24" s="152"/>
      <c r="H24" s="153"/>
      <c r="I24" s="67"/>
      <c r="J24" s="148" t="s">
        <v>36</v>
      </c>
      <c r="K24" s="157"/>
      <c r="L24" s="157"/>
      <c r="M24" s="157"/>
      <c r="N24" s="158"/>
      <c r="O24" s="70"/>
      <c r="P24" s="151" t="s">
        <v>37</v>
      </c>
      <c r="Q24" s="159"/>
      <c r="R24" s="159"/>
      <c r="S24" s="159"/>
      <c r="T24" s="160"/>
      <c r="U24" s="72"/>
      <c r="V24" s="148" t="s">
        <v>38</v>
      </c>
      <c r="W24" s="157"/>
      <c r="X24" s="157"/>
      <c r="Y24" s="157"/>
      <c r="Z24" s="158"/>
      <c r="AA24" s="71"/>
      <c r="AB24" s="49"/>
      <c r="AC24" s="49"/>
      <c r="AD24" s="49"/>
      <c r="AE24" s="53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5" s="107" customFormat="1" ht="23.25" customHeight="1" x14ac:dyDescent="0.25">
      <c r="A25" s="108"/>
      <c r="B25" s="108"/>
      <c r="C25" s="108"/>
      <c r="D25" s="86" t="s">
        <v>39</v>
      </c>
      <c r="E25" s="86" t="s">
        <v>40</v>
      </c>
      <c r="F25" s="86"/>
      <c r="G25" s="86" t="s">
        <v>39</v>
      </c>
      <c r="H25" s="86" t="s">
        <v>40</v>
      </c>
      <c r="I25" s="86"/>
      <c r="J25" s="86" t="s">
        <v>39</v>
      </c>
      <c r="K25" s="86" t="s">
        <v>40</v>
      </c>
      <c r="L25" s="86"/>
      <c r="M25" s="86" t="s">
        <v>39</v>
      </c>
      <c r="N25" s="86" t="s">
        <v>40</v>
      </c>
      <c r="O25" s="86"/>
      <c r="P25" s="86" t="s">
        <v>39</v>
      </c>
      <c r="Q25" s="86" t="s">
        <v>40</v>
      </c>
      <c r="R25" s="86"/>
      <c r="S25" s="86" t="s">
        <v>39</v>
      </c>
      <c r="T25" s="86" t="s">
        <v>40</v>
      </c>
      <c r="U25" s="86"/>
      <c r="V25" s="86" t="s">
        <v>39</v>
      </c>
      <c r="W25" s="86" t="s">
        <v>40</v>
      </c>
      <c r="X25" s="86"/>
      <c r="Y25" s="86" t="s">
        <v>39</v>
      </c>
      <c r="Z25" s="86" t="s">
        <v>40</v>
      </c>
      <c r="AA25" s="86"/>
      <c r="AB25" s="86" t="s">
        <v>5</v>
      </c>
      <c r="AC25" s="86" t="s">
        <v>41</v>
      </c>
      <c r="AD25" s="86" t="s">
        <v>42</v>
      </c>
      <c r="AE25" s="92"/>
      <c r="AF25" s="86" t="s">
        <v>43</v>
      </c>
      <c r="AG25" s="86" t="s">
        <v>41</v>
      </c>
      <c r="AH25" s="86" t="s">
        <v>42</v>
      </c>
      <c r="AI25"/>
      <c r="AJ25"/>
      <c r="AK25"/>
      <c r="AL25"/>
      <c r="AM25"/>
      <c r="AN25"/>
      <c r="AO25"/>
      <c r="AP25"/>
      <c r="AQ25"/>
    </row>
    <row r="26" spans="1:65" s="107" customFormat="1" ht="23.25" customHeight="1" x14ac:dyDescent="0.25">
      <c r="A26" s="108"/>
      <c r="B26" s="108"/>
      <c r="C26" s="108" t="s">
        <v>44</v>
      </c>
      <c r="D26" s="109">
        <f>SUMIF(E$8:E$21,"D",D$8:D$21)</f>
        <v>4</v>
      </c>
      <c r="E26" s="109">
        <f>COUNTIF(E$8:E$21,"D")</f>
        <v>7</v>
      </c>
      <c r="F26" s="86"/>
      <c r="G26" s="109">
        <f>SUMIF(H$8:H$21,"D",G$8:G$21)</f>
        <v>0</v>
      </c>
      <c r="H26" s="109">
        <f>COUNTIF(H$8:H$21,"D")</f>
        <v>0</v>
      </c>
      <c r="I26" s="86"/>
      <c r="J26" s="109">
        <f>SUMIF(K$8:K$21,"D",J$8:J$21)</f>
        <v>0</v>
      </c>
      <c r="K26" s="109">
        <f>COUNTIF(K$8:K$21,"D")</f>
        <v>0</v>
      </c>
      <c r="L26" s="86"/>
      <c r="M26" s="109">
        <f>SUMIF(N$8:N$21,"D",M$8:M$21)</f>
        <v>0</v>
      </c>
      <c r="N26" s="109">
        <f>COUNTIF(N$8:N$21,"D")</f>
        <v>0</v>
      </c>
      <c r="O26" s="86"/>
      <c r="P26" s="109">
        <f>SUMIF(Q$8:Q$21,"D",P$8:P$21)</f>
        <v>0</v>
      </c>
      <c r="Q26" s="109">
        <f>COUNTIF(Q$8:Q$21,"D")</f>
        <v>0</v>
      </c>
      <c r="R26" s="109"/>
      <c r="S26" s="109">
        <f>SUMIF(T$8:T$21,"D",S$8:S$21)</f>
        <v>0</v>
      </c>
      <c r="T26" s="109">
        <f>COUNTIF(T$8:T$21,"D")</f>
        <v>0</v>
      </c>
      <c r="U26" s="86"/>
      <c r="V26" s="109">
        <f>SUMIF(W$8:W$21,"D",V$8:V$21)</f>
        <v>0</v>
      </c>
      <c r="W26" s="109">
        <f>COUNTIF(W$8:W$21,"D")</f>
        <v>0</v>
      </c>
      <c r="X26" s="86"/>
      <c r="Y26" s="109">
        <f>SUMIF(Z$8:Z$21,"D",Y$8:Y$21)</f>
        <v>0</v>
      </c>
      <c r="Z26" s="109">
        <f>COUNTIF(Z$8:Z$21,"D")</f>
        <v>0</v>
      </c>
      <c r="AA26" s="109"/>
      <c r="AB26" s="109">
        <f>D26+G26+J26+M26+P26+S26+V26+Y26</f>
        <v>4</v>
      </c>
      <c r="AC26" s="109">
        <f>E26+H26+K26+N26+Q26+T26+W26+Z26</f>
        <v>7</v>
      </c>
      <c r="AD26" s="110">
        <f>AB26/10</f>
        <v>0.4</v>
      </c>
      <c r="AE26" s="86" t="s">
        <v>8</v>
      </c>
      <c r="AF26" s="109">
        <f>SUM(D26:D29,G26:G29)</f>
        <v>4</v>
      </c>
      <c r="AG26" s="109">
        <f>SUM(E26:E29, H26:H29)</f>
        <v>7</v>
      </c>
      <c r="AH26" s="111">
        <f>AF26/10</f>
        <v>0.4</v>
      </c>
      <c r="AI26"/>
      <c r="AJ26"/>
      <c r="AK26"/>
      <c r="AL26"/>
      <c r="AM26"/>
      <c r="AN26"/>
      <c r="AO26"/>
      <c r="AP26"/>
      <c r="AQ26"/>
    </row>
    <row r="27" spans="1:65" s="107" customFormat="1" ht="23.25" customHeight="1" x14ac:dyDescent="0.25">
      <c r="A27" s="108"/>
      <c r="B27" s="108"/>
      <c r="C27" s="108" t="s">
        <v>45</v>
      </c>
      <c r="D27" s="109">
        <f>SUMIF(E$8:E$21,"TB",D$8:D$21)</f>
        <v>0</v>
      </c>
      <c r="E27" s="109">
        <f>COUNTIF(E$8:E$21,"TB")</f>
        <v>0</v>
      </c>
      <c r="F27" s="86"/>
      <c r="G27" s="109">
        <f>SUMIF(H$8:H$21,"TB",G$8:G$21)</f>
        <v>0</v>
      </c>
      <c r="H27" s="109">
        <f>COUNTIF(H$8:H$21,"TB")</f>
        <v>0</v>
      </c>
      <c r="I27" s="86"/>
      <c r="J27" s="109">
        <f>SUMIF(K$8:K$21,"TB",J$8:J$21)</f>
        <v>3</v>
      </c>
      <c r="K27" s="109">
        <f>COUNTIF(K$8:K$21,"TB")</f>
        <v>3</v>
      </c>
      <c r="L27" s="86"/>
      <c r="M27" s="109">
        <f>SUMIF(N$8:N$21,"TB",M$8:M$21)</f>
        <v>0</v>
      </c>
      <c r="N27" s="109">
        <f>COUNTIF(N$8:N$21,"TB")</f>
        <v>0</v>
      </c>
      <c r="O27" s="86"/>
      <c r="P27" s="109">
        <f>SUMIF(Q$8:Q$21,"TB",P$8:P$21)</f>
        <v>0</v>
      </c>
      <c r="Q27" s="109">
        <f>COUNTIF(Q$8:Q$21,"TB")</f>
        <v>0</v>
      </c>
      <c r="R27" s="109"/>
      <c r="S27" s="109">
        <f>SUMIF(T$8:T$21,"TB",S$8:S$21)</f>
        <v>0</v>
      </c>
      <c r="T27" s="109">
        <f>COUNTIF(T$8:T$21,"TB")</f>
        <v>0</v>
      </c>
      <c r="U27" s="86"/>
      <c r="V27" s="109">
        <f>SUMIF(W$8:W$21,"TB",V$8:V$21)</f>
        <v>0</v>
      </c>
      <c r="W27" s="109">
        <f>COUNTIF(W$8:W$21,"TB")</f>
        <v>0</v>
      </c>
      <c r="X27" s="86"/>
      <c r="Y27" s="109">
        <f>SUMIF(Z$8:Z$21,"TB",Y$8:Y$21)</f>
        <v>0</v>
      </c>
      <c r="Z27" s="109">
        <f>COUNTIF(Z$8:Z$21,"TB")</f>
        <v>0</v>
      </c>
      <c r="AA27" s="109"/>
      <c r="AB27" s="109">
        <f t="shared" ref="AB27:AC29" si="0">D27+G27+J27+M27+P27+S27+V27+Y27</f>
        <v>3</v>
      </c>
      <c r="AC27" s="109">
        <f t="shared" si="0"/>
        <v>3</v>
      </c>
      <c r="AD27" s="110">
        <f t="shared" ref="AD27:AD29" si="1">AB27/10</f>
        <v>0.3</v>
      </c>
      <c r="AE27" s="86" t="s">
        <v>9</v>
      </c>
      <c r="AF27" s="109">
        <f>SUM(J26:J29,M26:M29)</f>
        <v>3</v>
      </c>
      <c r="AG27" s="109">
        <f>SUM(K26:K29,N26:N29)</f>
        <v>3</v>
      </c>
      <c r="AH27" s="111">
        <f t="shared" ref="AH27:AH29" si="2">AF27/10</f>
        <v>0.3</v>
      </c>
      <c r="AI27"/>
      <c r="AJ27"/>
      <c r="AK27"/>
      <c r="AL27"/>
      <c r="AM27"/>
      <c r="AN27"/>
      <c r="AO27"/>
      <c r="AP27"/>
      <c r="AQ27"/>
    </row>
    <row r="28" spans="1:65" s="107" customFormat="1" ht="23.25" customHeight="1" x14ac:dyDescent="0.25">
      <c r="A28" s="108"/>
      <c r="B28" s="108"/>
      <c r="C28" s="108" t="s">
        <v>46</v>
      </c>
      <c r="D28" s="109">
        <f>SUMIF(E$8:E$21,"TĐK",D$8:D$21)</f>
        <v>0</v>
      </c>
      <c r="E28" s="109">
        <f>COUNTIF(E$8:E$21,"TĐK")</f>
        <v>0</v>
      </c>
      <c r="F28" s="86"/>
      <c r="G28" s="109">
        <f>SUMIF(H$8:H$21,"TĐK",G$8:G$21)</f>
        <v>0</v>
      </c>
      <c r="H28" s="109">
        <f>COUNTIF(H$8:H$21,"TĐK")</f>
        <v>0</v>
      </c>
      <c r="I28" s="86"/>
      <c r="J28" s="109">
        <f>SUMIF(K$8:K$21,"TĐK",J$8:J$21)</f>
        <v>0</v>
      </c>
      <c r="K28" s="109">
        <f>COUNTIF(K$8:K$21,"TĐK")</f>
        <v>0</v>
      </c>
      <c r="L28" s="86"/>
      <c r="M28" s="109">
        <f>SUMIF(N$8:N$21,"TĐK",M$8:M$21)</f>
        <v>0</v>
      </c>
      <c r="N28" s="109">
        <f>COUNTIF(N$8:N$21,"TĐK")</f>
        <v>0</v>
      </c>
      <c r="O28" s="86"/>
      <c r="P28" s="109">
        <f>SUMIF(Q$8:Q$21,"TĐK",P$8:P$21)</f>
        <v>2</v>
      </c>
      <c r="Q28" s="109">
        <f>COUNTIF(Q$8:Q$21,"TĐK")</f>
        <v>3</v>
      </c>
      <c r="R28" s="109"/>
      <c r="S28" s="109">
        <f>SUMIF(T$8:T$21,"TĐK",S$8:S$21)</f>
        <v>0</v>
      </c>
      <c r="T28" s="109">
        <f>COUNTIF(T$8:T$21,"TĐK")</f>
        <v>0</v>
      </c>
      <c r="U28" s="86"/>
      <c r="V28" s="109">
        <f>SUMIF(W$8:W$21,"TĐK",V$8:V$21)</f>
        <v>0</v>
      </c>
      <c r="W28" s="109">
        <f>COUNTIF(W$8:W$21,"TĐK")</f>
        <v>0</v>
      </c>
      <c r="X28" s="86"/>
      <c r="Y28" s="109">
        <f>SUMIF(Z$8:Z$21,"TĐK",Y$8:Y$21)</f>
        <v>0</v>
      </c>
      <c r="Z28" s="109">
        <f>COUNTIF(Z$8:Z$21,"TĐK")</f>
        <v>0</v>
      </c>
      <c r="AA28" s="109"/>
      <c r="AB28" s="109">
        <f t="shared" si="0"/>
        <v>2</v>
      </c>
      <c r="AC28" s="109">
        <f t="shared" si="0"/>
        <v>3</v>
      </c>
      <c r="AD28" s="110">
        <f t="shared" si="1"/>
        <v>0.2</v>
      </c>
      <c r="AE28" s="86" t="s">
        <v>10</v>
      </c>
      <c r="AF28" s="109">
        <f>SUM(P26:P29, S26:S29)</f>
        <v>2</v>
      </c>
      <c r="AG28" s="109">
        <f>SUM(Q26:Q29, T26:T29)</f>
        <v>3</v>
      </c>
      <c r="AH28" s="111">
        <f t="shared" si="2"/>
        <v>0.2</v>
      </c>
      <c r="AI28"/>
      <c r="AJ28"/>
      <c r="AK28"/>
      <c r="AL28"/>
      <c r="AM28"/>
      <c r="AN28"/>
      <c r="AO28"/>
      <c r="AP28"/>
      <c r="AQ28"/>
    </row>
    <row r="29" spans="1:65" s="107" customFormat="1" ht="23.25" customHeight="1" x14ac:dyDescent="0.25">
      <c r="A29" s="108"/>
      <c r="B29" s="108"/>
      <c r="C29" s="108" t="s">
        <v>47</v>
      </c>
      <c r="D29" s="109">
        <f>SUMIF(E$8:E$21,"K",D$8:D$21)</f>
        <v>0</v>
      </c>
      <c r="E29" s="109">
        <f>COUNTIF(E$8:E$21,"K")</f>
        <v>0</v>
      </c>
      <c r="F29" s="86"/>
      <c r="G29" s="109">
        <f>SUMIF(H$8:H$21,"K",G$8:G$21)</f>
        <v>0</v>
      </c>
      <c r="H29" s="109">
        <f>COUNTIF(H$8:H$21,"K")</f>
        <v>0</v>
      </c>
      <c r="I29" s="86"/>
      <c r="J29" s="109">
        <f>SUMIF(K$8:K$21,"K",J$8:J$21)</f>
        <v>0</v>
      </c>
      <c r="K29" s="109">
        <f>COUNTIF(K$8:K$21,"K")</f>
        <v>0</v>
      </c>
      <c r="L29" s="86"/>
      <c r="M29" s="109">
        <f>SUMIF(N$8:N$21,"K",M$8:M$21)</f>
        <v>0</v>
      </c>
      <c r="N29" s="109">
        <f>COUNTIF(N$8:N$21,"K")</f>
        <v>0</v>
      </c>
      <c r="O29" s="86"/>
      <c r="P29" s="109">
        <f>SUMIF(Q$8:Q$21,"K",P$8:P$21)</f>
        <v>0</v>
      </c>
      <c r="Q29" s="109">
        <f>COUNTIF(Q$8:Q$21,"K")</f>
        <v>0</v>
      </c>
      <c r="R29" s="109"/>
      <c r="S29" s="109">
        <f>SUMIF(T$8:T$21,"K",S$8:S$21)</f>
        <v>0</v>
      </c>
      <c r="T29" s="109">
        <f>COUNTIF(T$8:T$21,"K")</f>
        <v>0</v>
      </c>
      <c r="U29" s="86"/>
      <c r="V29" s="109">
        <f>SUMIF(W$8:W$21,"K",V$8:V$21)</f>
        <v>1</v>
      </c>
      <c r="W29" s="109">
        <f>COUNTIF(W$8:W$21,"K")</f>
        <v>1</v>
      </c>
      <c r="X29" s="86"/>
      <c r="Y29" s="109">
        <f>SUMIF(Z$8:Z$21,"K",Y$8:Y$21)</f>
        <v>0</v>
      </c>
      <c r="Z29" s="109">
        <f>COUNTIF(Z$8:Z$21,"K")</f>
        <v>0</v>
      </c>
      <c r="AA29" s="109"/>
      <c r="AB29" s="109">
        <f t="shared" si="0"/>
        <v>1</v>
      </c>
      <c r="AC29" s="109">
        <f t="shared" si="0"/>
        <v>1</v>
      </c>
      <c r="AD29" s="110">
        <f t="shared" si="1"/>
        <v>0.1</v>
      </c>
      <c r="AE29" s="86" t="s">
        <v>11</v>
      </c>
      <c r="AF29" s="109">
        <f>SUM(V26:V29,Y26:Y29)</f>
        <v>1</v>
      </c>
      <c r="AG29" s="109">
        <f>SUM(W26:W29,Z26:Z29)</f>
        <v>1</v>
      </c>
      <c r="AH29" s="111">
        <f t="shared" si="2"/>
        <v>0.1</v>
      </c>
      <c r="AI29"/>
      <c r="AJ29"/>
      <c r="AK29"/>
      <c r="AL29"/>
      <c r="AM29"/>
      <c r="AN29"/>
      <c r="AO29"/>
      <c r="AP29"/>
      <c r="AQ29"/>
    </row>
    <row r="30" spans="1:65" s="107" customFormat="1" ht="23.25" customHeight="1" x14ac:dyDescent="0.25">
      <c r="A30" s="108"/>
      <c r="B30" s="108"/>
      <c r="C30" s="108"/>
      <c r="D30" s="112"/>
      <c r="E30" s="112"/>
      <c r="F30" s="113"/>
      <c r="G30" s="112"/>
      <c r="H30" s="112"/>
      <c r="I30" s="113"/>
      <c r="J30" s="112"/>
      <c r="K30" s="112"/>
      <c r="L30" s="113"/>
      <c r="M30" s="112"/>
      <c r="N30" s="112"/>
      <c r="O30" s="113"/>
      <c r="P30" s="112"/>
      <c r="Q30" s="112"/>
      <c r="R30" s="112"/>
      <c r="S30" s="112"/>
      <c r="T30" s="112"/>
      <c r="U30" s="113"/>
      <c r="V30" s="112"/>
      <c r="W30" s="112"/>
      <c r="X30" s="113"/>
      <c r="Y30" s="112"/>
      <c r="Z30" s="112"/>
      <c r="AA30" s="112"/>
      <c r="AB30" s="112"/>
      <c r="AC30" s="112"/>
      <c r="AD30" s="114"/>
      <c r="AE30" s="113"/>
      <c r="AF30" s="112"/>
      <c r="AG30" s="112"/>
      <c r="AH30" s="115"/>
      <c r="AI30"/>
      <c r="AJ30"/>
      <c r="AK30"/>
      <c r="AL30"/>
      <c r="AM30"/>
      <c r="AN30"/>
      <c r="AO30"/>
      <c r="AP30"/>
      <c r="AQ30"/>
    </row>
    <row r="31" spans="1:65" s="107" customFormat="1" ht="23.25" customHeight="1" x14ac:dyDescent="0.25">
      <c r="A31" s="108"/>
      <c r="B31" s="108"/>
      <c r="C31" s="108"/>
      <c r="D31" s="112"/>
      <c r="E31" s="112"/>
      <c r="F31" s="113"/>
      <c r="G31" s="112"/>
      <c r="H31" s="112"/>
      <c r="I31" s="113"/>
      <c r="J31" s="116"/>
      <c r="K31" s="116" t="s">
        <v>48</v>
      </c>
      <c r="L31" s="116"/>
      <c r="M31" s="112"/>
      <c r="N31" s="112"/>
      <c r="O31" s="113"/>
      <c r="P31" s="112"/>
      <c r="Q31" s="112"/>
      <c r="R31" s="112"/>
      <c r="S31" s="113"/>
      <c r="T31" s="113" t="s">
        <v>49</v>
      </c>
      <c r="U31" s="113"/>
      <c r="V31" s="112"/>
      <c r="W31" s="112"/>
      <c r="X31" s="113"/>
      <c r="Y31" s="112"/>
      <c r="Z31" s="112"/>
      <c r="AA31" s="112"/>
      <c r="AB31" s="112"/>
      <c r="AC31" s="112"/>
      <c r="AD31" s="114"/>
      <c r="AE31" s="113"/>
      <c r="AF31" s="112"/>
      <c r="AG31" s="112"/>
      <c r="AH31" s="115"/>
      <c r="AI31"/>
      <c r="AJ31"/>
      <c r="AK31"/>
      <c r="AL31"/>
      <c r="AM31"/>
      <c r="AN31"/>
      <c r="AO31"/>
      <c r="AP31"/>
      <c r="AQ31"/>
    </row>
    <row r="32" spans="1:65" s="107" customFormat="1" ht="23.25" customHeight="1" x14ac:dyDescent="0.25">
      <c r="A32" s="108"/>
      <c r="B32" s="108"/>
      <c r="C32" s="108"/>
      <c r="D32" s="112"/>
      <c r="E32" s="112"/>
      <c r="F32" s="113"/>
      <c r="G32" s="112"/>
      <c r="H32" s="112"/>
      <c r="I32" s="113"/>
      <c r="J32" s="116" t="s">
        <v>44</v>
      </c>
      <c r="K32" s="117">
        <f>AD26</f>
        <v>0.4</v>
      </c>
      <c r="L32" s="118"/>
      <c r="M32" s="112"/>
      <c r="N32" s="112"/>
      <c r="O32" s="113"/>
      <c r="P32" s="112"/>
      <c r="Q32" s="112"/>
      <c r="R32" s="112"/>
      <c r="S32" s="116" t="s">
        <v>8</v>
      </c>
      <c r="T32" s="117">
        <f>AH26</f>
        <v>0.4</v>
      </c>
      <c r="U32" s="118"/>
      <c r="V32" s="112"/>
      <c r="W32" s="112"/>
      <c r="X32" s="113"/>
      <c r="Y32" s="112"/>
      <c r="Z32" s="112"/>
      <c r="AA32" s="112"/>
      <c r="AB32" s="112"/>
      <c r="AC32" s="112"/>
      <c r="AD32" s="114"/>
      <c r="AE32" s="113"/>
      <c r="AF32" s="112"/>
      <c r="AG32" s="112"/>
      <c r="AH32" s="115"/>
      <c r="AI32"/>
      <c r="AJ32"/>
      <c r="AK32"/>
      <c r="AL32"/>
      <c r="AM32"/>
      <c r="AN32"/>
      <c r="AO32"/>
      <c r="AP32"/>
      <c r="AQ32"/>
    </row>
    <row r="33" spans="1:43" s="107" customFormat="1" ht="23.25" customHeight="1" x14ac:dyDescent="0.25">
      <c r="A33" s="108"/>
      <c r="B33" s="108"/>
      <c r="C33" s="108"/>
      <c r="D33" s="112"/>
      <c r="E33" s="112"/>
      <c r="F33" s="113"/>
      <c r="G33" s="112"/>
      <c r="H33" s="112"/>
      <c r="I33" s="113"/>
      <c r="J33" s="116" t="s">
        <v>45</v>
      </c>
      <c r="K33" s="117">
        <f t="shared" ref="K33:K35" si="3">AD27</f>
        <v>0.3</v>
      </c>
      <c r="L33" s="118"/>
      <c r="M33" s="112"/>
      <c r="N33" s="112"/>
      <c r="O33" s="113"/>
      <c r="P33" s="112"/>
      <c r="Q33" s="112"/>
      <c r="R33" s="112"/>
      <c r="S33" s="116" t="s">
        <v>9</v>
      </c>
      <c r="T33" s="117">
        <f t="shared" ref="T33:T35" si="4">AH27</f>
        <v>0.3</v>
      </c>
      <c r="U33" s="118"/>
      <c r="V33" s="112"/>
      <c r="W33" s="112"/>
      <c r="X33" s="113"/>
      <c r="Y33" s="112"/>
      <c r="Z33" s="112"/>
      <c r="AA33" s="112"/>
      <c r="AB33" s="112"/>
      <c r="AC33" s="112"/>
      <c r="AD33" s="114"/>
      <c r="AE33" s="113"/>
      <c r="AF33" s="112"/>
      <c r="AG33" s="112"/>
      <c r="AH33" s="115"/>
      <c r="AI33"/>
      <c r="AJ33"/>
      <c r="AK33"/>
      <c r="AL33"/>
      <c r="AM33"/>
      <c r="AN33"/>
      <c r="AO33"/>
      <c r="AP33"/>
      <c r="AQ33"/>
    </row>
    <row r="34" spans="1:43" s="107" customFormat="1" ht="23.25" customHeight="1" x14ac:dyDescent="0.25">
      <c r="A34" s="108"/>
      <c r="B34" s="108"/>
      <c r="C34" s="108"/>
      <c r="D34" s="112"/>
      <c r="E34" s="112"/>
      <c r="F34" s="113"/>
      <c r="G34" s="112"/>
      <c r="H34" s="112"/>
      <c r="I34" s="113"/>
      <c r="J34" s="116" t="s">
        <v>46</v>
      </c>
      <c r="K34" s="117">
        <f t="shared" si="3"/>
        <v>0.2</v>
      </c>
      <c r="L34" s="118"/>
      <c r="M34" s="112"/>
      <c r="N34" s="112"/>
      <c r="O34" s="113"/>
      <c r="P34" s="112"/>
      <c r="Q34" s="112"/>
      <c r="R34" s="112"/>
      <c r="S34" s="116" t="s">
        <v>10</v>
      </c>
      <c r="T34" s="117">
        <f t="shared" si="4"/>
        <v>0.2</v>
      </c>
      <c r="U34" s="118"/>
      <c r="V34" s="112"/>
      <c r="W34" s="112"/>
      <c r="X34" s="113"/>
      <c r="Y34" s="112"/>
      <c r="Z34" s="112"/>
      <c r="AA34" s="112"/>
      <c r="AB34" s="112"/>
      <c r="AC34" s="112"/>
      <c r="AD34" s="114"/>
      <c r="AE34" s="113"/>
      <c r="AF34" s="112"/>
      <c r="AG34" s="112"/>
      <c r="AH34" s="115"/>
      <c r="AI34"/>
      <c r="AJ34"/>
      <c r="AK34"/>
      <c r="AL34"/>
      <c r="AM34"/>
      <c r="AN34"/>
      <c r="AO34"/>
      <c r="AP34"/>
      <c r="AQ34"/>
    </row>
    <row r="35" spans="1:43" s="107" customFormat="1" ht="23.25" customHeight="1" x14ac:dyDescent="0.25">
      <c r="A35" s="108"/>
      <c r="B35" s="108"/>
      <c r="C35" s="108"/>
      <c r="D35" s="112"/>
      <c r="E35" s="112"/>
      <c r="F35" s="113"/>
      <c r="G35" s="112"/>
      <c r="H35" s="112"/>
      <c r="I35" s="113"/>
      <c r="J35" s="116" t="s">
        <v>47</v>
      </c>
      <c r="K35" s="117">
        <f t="shared" si="3"/>
        <v>0.1</v>
      </c>
      <c r="L35" s="118"/>
      <c r="M35" s="112"/>
      <c r="N35" s="112"/>
      <c r="O35" s="113"/>
      <c r="P35" s="112"/>
      <c r="Q35" s="112"/>
      <c r="R35" s="112"/>
      <c r="S35" s="116" t="s">
        <v>11</v>
      </c>
      <c r="T35" s="117">
        <f t="shared" si="4"/>
        <v>0.1</v>
      </c>
      <c r="U35" s="118"/>
      <c r="V35" s="112"/>
      <c r="W35" s="112"/>
      <c r="X35" s="113"/>
      <c r="Y35" s="112"/>
      <c r="Z35" s="112"/>
      <c r="AA35" s="112"/>
      <c r="AB35" s="112"/>
      <c r="AC35" s="112"/>
      <c r="AD35" s="114"/>
      <c r="AE35" s="113"/>
      <c r="AF35" s="112"/>
      <c r="AG35" s="112"/>
      <c r="AH35" s="115"/>
      <c r="AI35"/>
      <c r="AJ35"/>
      <c r="AK35"/>
      <c r="AL35"/>
      <c r="AM35"/>
      <c r="AN35"/>
      <c r="AO35"/>
      <c r="AP35"/>
      <c r="AQ35"/>
    </row>
    <row r="36" spans="1:43" ht="30.75" customHeight="1" x14ac:dyDescent="0.25"/>
    <row r="37" spans="1:43" ht="350.25" customHeight="1" x14ac:dyDescent="0.25">
      <c r="C37" s="145" t="s">
        <v>90</v>
      </c>
      <c r="D37" s="145"/>
      <c r="E37" s="145"/>
      <c r="F37" s="145"/>
      <c r="G37" s="145"/>
      <c r="H37" s="145"/>
      <c r="I37" s="145"/>
      <c r="J37" s="145"/>
      <c r="K37" s="145"/>
      <c r="L37" s="121"/>
      <c r="M37" s="122"/>
      <c r="N37" s="146" t="s">
        <v>51</v>
      </c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</row>
  </sheetData>
  <mergeCells count="28">
    <mergeCell ref="B8:B9"/>
    <mergeCell ref="A5:A6"/>
    <mergeCell ref="B5:B6"/>
    <mergeCell ref="C5:C6"/>
    <mergeCell ref="D5:AA5"/>
    <mergeCell ref="AE5:AE6"/>
    <mergeCell ref="D6:I6"/>
    <mergeCell ref="J6:O6"/>
    <mergeCell ref="P6:U6"/>
    <mergeCell ref="V6:AA6"/>
    <mergeCell ref="AB5:AC6"/>
    <mergeCell ref="AD5:AD6"/>
    <mergeCell ref="B10:B12"/>
    <mergeCell ref="B13:B14"/>
    <mergeCell ref="B17:B21"/>
    <mergeCell ref="A22:C22"/>
    <mergeCell ref="A23:C23"/>
    <mergeCell ref="C37:K37"/>
    <mergeCell ref="N37:AE37"/>
    <mergeCell ref="J23:N23"/>
    <mergeCell ref="P23:T23"/>
    <mergeCell ref="V23:Z23"/>
    <mergeCell ref="A24:C24"/>
    <mergeCell ref="D24:H24"/>
    <mergeCell ref="J24:N24"/>
    <mergeCell ref="P24:T24"/>
    <mergeCell ref="V24:Z24"/>
    <mergeCell ref="D23:H23"/>
  </mergeCells>
  <dataValidations count="2">
    <dataValidation type="list" showInputMessage="1" showErrorMessage="1" sqref="E9:E21" xr:uid="{00000000-0002-0000-0000-000000000000}">
      <formula1>"D, TB, TĐK, K"</formula1>
    </dataValidation>
    <dataValidation type="list" allowBlank="1" showInputMessage="1" showErrorMessage="1" sqref="E8 Z8:Z21 W8:W21 Q9:Q21 N8:N21 K9:K21 H8:H21 T8:T21" xr:uid="{00000000-0002-0000-0000-000001000000}">
      <formula1>"D,TB,TĐK,K"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G33"/>
  <sheetViews>
    <sheetView tabSelected="1" topLeftCell="E13" workbookViewId="0">
      <selection activeCell="E11" sqref="E11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35.85546875" customWidth="1"/>
    <col min="4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1" width="6.85546875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7" width="6.85546875" customWidth="1"/>
    <col min="18" max="18" width="6.85546875" style="82" customWidth="1"/>
    <col min="19" max="19" width="7.7109375" customWidth="1"/>
    <col min="20" max="20" width="6.85546875" customWidth="1"/>
    <col min="21" max="21" width="6.85546875" style="120" customWidth="1"/>
    <col min="22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42578125" customWidth="1"/>
    <col min="31" max="31" width="18" customWidth="1"/>
    <col min="32" max="32" width="20.42578125" customWidth="1"/>
  </cols>
  <sheetData>
    <row r="2" spans="1:85" ht="25.5" x14ac:dyDescent="0.35">
      <c r="C2" s="83" t="s">
        <v>123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124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24.95" customHeight="1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60" customHeight="1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0.95" customHeight="1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30.95" customHeight="1" x14ac:dyDescent="0.25">
      <c r="A8" s="140">
        <v>1</v>
      </c>
      <c r="B8" s="176" t="s">
        <v>125</v>
      </c>
      <c r="C8" s="138" t="s">
        <v>126</v>
      </c>
      <c r="D8" s="102">
        <v>1</v>
      </c>
      <c r="E8" s="103" t="s">
        <v>16</v>
      </c>
      <c r="F8" s="75" t="s">
        <v>55</v>
      </c>
      <c r="G8" s="23"/>
      <c r="H8" s="23"/>
      <c r="I8" s="75"/>
      <c r="J8" s="24"/>
      <c r="K8" s="21"/>
      <c r="L8" s="25"/>
      <c r="M8" s="26"/>
      <c r="N8" s="23"/>
      <c r="O8" s="75"/>
      <c r="P8" s="73"/>
      <c r="Q8" s="73"/>
      <c r="R8" s="27"/>
      <c r="S8" s="74"/>
      <c r="T8" s="74"/>
      <c r="U8" s="75"/>
      <c r="V8" s="73"/>
      <c r="W8" s="73"/>
      <c r="X8" s="75"/>
      <c r="Y8" s="74"/>
      <c r="Z8" s="28"/>
      <c r="AA8" s="30"/>
      <c r="AB8" s="30">
        <f>D8+J8+P8+V8</f>
        <v>1</v>
      </c>
      <c r="AC8" s="30">
        <f>G8+M8+S8+Y8</f>
        <v>0</v>
      </c>
      <c r="AD8" s="31">
        <f t="shared" ref="AD8:AD17" si="0">AE8/$AE$18</f>
        <v>8.6956521739130432E-2</v>
      </c>
      <c r="AE8" s="94">
        <v>1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30.95" customHeight="1" x14ac:dyDescent="0.25">
      <c r="A9" s="140">
        <v>2</v>
      </c>
      <c r="B9" s="176"/>
      <c r="C9" s="138" t="s">
        <v>127</v>
      </c>
      <c r="D9" s="102">
        <v>1</v>
      </c>
      <c r="E9" s="103" t="s">
        <v>16</v>
      </c>
      <c r="F9" s="75" t="s">
        <v>57</v>
      </c>
      <c r="G9" s="23"/>
      <c r="H9" s="23"/>
      <c r="I9" s="75"/>
      <c r="J9" s="24"/>
      <c r="K9" s="21"/>
      <c r="L9" s="25"/>
      <c r="M9" s="26"/>
      <c r="N9" s="23"/>
      <c r="O9" s="75"/>
      <c r="P9" s="34"/>
      <c r="Q9" s="34"/>
      <c r="R9" s="27"/>
      <c r="S9" s="35"/>
      <c r="T9" s="35"/>
      <c r="U9" s="75"/>
      <c r="V9" s="34"/>
      <c r="W9" s="34"/>
      <c r="X9" s="75"/>
      <c r="Y9" s="35"/>
      <c r="Z9" s="23"/>
      <c r="AA9" s="30"/>
      <c r="AB9" s="30">
        <f t="shared" ref="AB9:AB17" si="1">D9+J9+P9+V9</f>
        <v>1</v>
      </c>
      <c r="AC9" s="30">
        <f t="shared" ref="AC9:AC17" si="2">G9+M9+S9+Y9</f>
        <v>0</v>
      </c>
      <c r="AD9" s="31">
        <f t="shared" si="0"/>
        <v>8.6956521739130432E-2</v>
      </c>
      <c r="AE9" s="36">
        <v>1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30.95" customHeight="1" x14ac:dyDescent="0.25">
      <c r="A10" s="140">
        <v>3</v>
      </c>
      <c r="B10" s="176" t="s">
        <v>128</v>
      </c>
      <c r="C10" s="138" t="s">
        <v>129</v>
      </c>
      <c r="D10" s="102">
        <v>1</v>
      </c>
      <c r="E10" s="103" t="s">
        <v>16</v>
      </c>
      <c r="F10" s="75" t="s">
        <v>20</v>
      </c>
      <c r="G10" s="23"/>
      <c r="H10" s="23"/>
      <c r="I10" s="75"/>
      <c r="J10" s="24"/>
      <c r="K10" s="21"/>
      <c r="L10" s="25"/>
      <c r="M10" s="26"/>
      <c r="N10" s="23"/>
      <c r="O10" s="75"/>
      <c r="P10" s="34"/>
      <c r="Q10" s="34"/>
      <c r="R10" s="27"/>
      <c r="S10" s="35"/>
      <c r="T10" s="35"/>
      <c r="U10" s="75"/>
      <c r="V10" s="34"/>
      <c r="W10" s="34"/>
      <c r="X10" s="75"/>
      <c r="Y10" s="35"/>
      <c r="Z10" s="23"/>
      <c r="AA10" s="30"/>
      <c r="AB10" s="30">
        <f t="shared" si="1"/>
        <v>1</v>
      </c>
      <c r="AC10" s="30">
        <f t="shared" si="2"/>
        <v>0</v>
      </c>
      <c r="AD10" s="31">
        <f t="shared" si="0"/>
        <v>8.6956521739130432E-2</v>
      </c>
      <c r="AE10" s="36">
        <v>1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30.95" customHeight="1" x14ac:dyDescent="0.25">
      <c r="A11" s="140">
        <v>4</v>
      </c>
      <c r="B11" s="176"/>
      <c r="C11" s="139" t="s">
        <v>130</v>
      </c>
      <c r="D11" s="21"/>
      <c r="E11" s="21"/>
      <c r="F11" s="75"/>
      <c r="G11" s="23"/>
      <c r="H11" s="23"/>
      <c r="I11" s="75"/>
      <c r="J11" s="102">
        <v>1</v>
      </c>
      <c r="K11" s="102" t="s">
        <v>21</v>
      </c>
      <c r="L11" s="25" t="s">
        <v>24</v>
      </c>
      <c r="M11" s="26"/>
      <c r="N11" s="23"/>
      <c r="O11" s="75"/>
      <c r="P11" s="34"/>
      <c r="Q11" s="34"/>
      <c r="R11" s="27"/>
      <c r="S11" s="35"/>
      <c r="T11" s="35"/>
      <c r="U11" s="75"/>
      <c r="V11" s="34"/>
      <c r="W11" s="34"/>
      <c r="X11" s="75"/>
      <c r="Y11" s="35"/>
      <c r="Z11" s="28"/>
      <c r="AA11" s="30"/>
      <c r="AB11" s="30">
        <f t="shared" si="1"/>
        <v>1</v>
      </c>
      <c r="AC11" s="30">
        <f t="shared" si="2"/>
        <v>0</v>
      </c>
      <c r="AD11" s="31">
        <f t="shared" si="0"/>
        <v>0.13043478260869565</v>
      </c>
      <c r="AE11" s="36">
        <v>1.5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93" customFormat="1" ht="30.95" customHeight="1" x14ac:dyDescent="0.25">
      <c r="A12" s="140">
        <v>5</v>
      </c>
      <c r="B12" s="177" t="s">
        <v>131</v>
      </c>
      <c r="C12" s="138" t="s">
        <v>132</v>
      </c>
      <c r="D12" s="21"/>
      <c r="E12" s="21"/>
      <c r="F12" s="75"/>
      <c r="G12" s="23"/>
      <c r="H12" s="23"/>
      <c r="I12" s="75"/>
      <c r="J12" s="102">
        <v>1</v>
      </c>
      <c r="K12" s="102" t="s">
        <v>17</v>
      </c>
      <c r="L12" s="25" t="s">
        <v>25</v>
      </c>
      <c r="M12" s="26"/>
      <c r="N12" s="23"/>
      <c r="O12" s="75"/>
      <c r="P12" s="34"/>
      <c r="Q12" s="34"/>
      <c r="R12" s="27"/>
      <c r="S12" s="35"/>
      <c r="T12" s="35"/>
      <c r="U12" s="75"/>
      <c r="V12" s="34"/>
      <c r="W12" s="34"/>
      <c r="X12" s="75"/>
      <c r="Y12" s="35"/>
      <c r="Z12" s="35"/>
      <c r="AA12" s="30"/>
      <c r="AB12" s="30">
        <f t="shared" si="1"/>
        <v>1</v>
      </c>
      <c r="AC12" s="30">
        <f t="shared" si="2"/>
        <v>0</v>
      </c>
      <c r="AD12" s="31">
        <f t="shared" si="0"/>
        <v>0.13043478260869565</v>
      </c>
      <c r="AE12" s="36">
        <v>1.5</v>
      </c>
      <c r="AF12" s="95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93" customFormat="1" ht="30.95" customHeight="1" x14ac:dyDescent="0.25">
      <c r="A13" s="140">
        <v>6</v>
      </c>
      <c r="B13" s="178"/>
      <c r="C13" s="138" t="s">
        <v>133</v>
      </c>
      <c r="D13" s="21"/>
      <c r="E13" s="21"/>
      <c r="F13" s="75"/>
      <c r="G13" s="23"/>
      <c r="H13" s="23"/>
      <c r="I13" s="75"/>
      <c r="J13" s="102">
        <v>1</v>
      </c>
      <c r="K13" s="102" t="s">
        <v>17</v>
      </c>
      <c r="L13" s="25" t="s">
        <v>27</v>
      </c>
      <c r="M13" s="26"/>
      <c r="N13" s="23"/>
      <c r="O13" s="75"/>
      <c r="P13" s="34"/>
      <c r="Q13" s="34"/>
      <c r="R13" s="27"/>
      <c r="S13" s="35"/>
      <c r="T13" s="35"/>
      <c r="U13" s="75"/>
      <c r="V13" s="34"/>
      <c r="W13" s="34"/>
      <c r="X13" s="75"/>
      <c r="Y13" s="35"/>
      <c r="Z13" s="35"/>
      <c r="AA13" s="30"/>
      <c r="AB13" s="30">
        <f t="shared" si="1"/>
        <v>1</v>
      </c>
      <c r="AC13" s="30">
        <f t="shared" si="2"/>
        <v>0</v>
      </c>
      <c r="AD13" s="31">
        <f t="shared" si="0"/>
        <v>0.13043478260869565</v>
      </c>
      <c r="AE13" s="36">
        <v>1.5</v>
      </c>
      <c r="AF13" s="95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93" customFormat="1" ht="30.95" customHeight="1" x14ac:dyDescent="0.25">
      <c r="A14" s="140">
        <v>7</v>
      </c>
      <c r="B14" s="138" t="s">
        <v>181</v>
      </c>
      <c r="C14" s="138" t="s">
        <v>182</v>
      </c>
      <c r="D14" s="21"/>
      <c r="E14" s="21"/>
      <c r="F14" s="75"/>
      <c r="G14" s="23"/>
      <c r="H14" s="23"/>
      <c r="I14" s="75"/>
      <c r="J14" s="24"/>
      <c r="K14" s="21"/>
      <c r="L14" s="25"/>
      <c r="M14" s="26"/>
      <c r="N14" s="23"/>
      <c r="O14" s="75"/>
      <c r="P14" s="34">
        <v>1</v>
      </c>
      <c r="Q14" s="34" t="s">
        <v>21</v>
      </c>
      <c r="R14" s="27">
        <v>4</v>
      </c>
      <c r="S14" s="35"/>
      <c r="T14" s="35"/>
      <c r="U14" s="75"/>
      <c r="V14" s="34"/>
      <c r="W14" s="34"/>
      <c r="X14" s="27"/>
      <c r="Y14" s="35"/>
      <c r="Z14" s="23"/>
      <c r="AA14" s="30"/>
      <c r="AB14" s="30">
        <f t="shared" si="1"/>
        <v>1</v>
      </c>
      <c r="AC14" s="30">
        <f t="shared" si="2"/>
        <v>0</v>
      </c>
      <c r="AD14" s="31">
        <f t="shared" si="0"/>
        <v>8.6956521739130432E-2</v>
      </c>
      <c r="AE14" s="36">
        <v>1</v>
      </c>
      <c r="AF14" s="95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93" customFormat="1" ht="30.95" customHeight="1" x14ac:dyDescent="0.25">
      <c r="A15" s="140">
        <v>8</v>
      </c>
      <c r="B15" s="179" t="s">
        <v>134</v>
      </c>
      <c r="C15" s="138" t="s">
        <v>136</v>
      </c>
      <c r="D15" s="21"/>
      <c r="E15" s="21"/>
      <c r="F15" s="75"/>
      <c r="G15" s="23"/>
      <c r="H15" s="23"/>
      <c r="I15" s="75"/>
      <c r="J15" s="24"/>
      <c r="K15" s="21"/>
      <c r="L15" s="25"/>
      <c r="M15" s="26"/>
      <c r="N15" s="23"/>
      <c r="O15" s="75"/>
      <c r="P15" s="34">
        <v>1</v>
      </c>
      <c r="Q15" s="34" t="s">
        <v>16</v>
      </c>
      <c r="R15" s="27" t="s">
        <v>63</v>
      </c>
      <c r="S15" s="35"/>
      <c r="T15" s="35"/>
      <c r="U15" s="75"/>
      <c r="V15" s="34"/>
      <c r="W15" s="34"/>
      <c r="X15" s="75"/>
      <c r="Y15" s="35"/>
      <c r="Z15" s="28"/>
      <c r="AA15" s="30"/>
      <c r="AB15" s="30">
        <f t="shared" si="1"/>
        <v>1</v>
      </c>
      <c r="AC15" s="30">
        <f t="shared" si="2"/>
        <v>0</v>
      </c>
      <c r="AD15" s="31">
        <f t="shared" si="0"/>
        <v>8.6956521739130432E-2</v>
      </c>
      <c r="AE15" s="36">
        <v>1</v>
      </c>
      <c r="AF15" s="9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93" customFormat="1" ht="30.95" customHeight="1" x14ac:dyDescent="0.25">
      <c r="A16" s="140">
        <v>9</v>
      </c>
      <c r="B16" s="180"/>
      <c r="C16" s="138" t="s">
        <v>135</v>
      </c>
      <c r="D16" s="21"/>
      <c r="E16" s="21"/>
      <c r="F16" s="75"/>
      <c r="G16" s="23"/>
      <c r="H16" s="23"/>
      <c r="I16" s="75"/>
      <c r="J16" s="24"/>
      <c r="K16" s="21"/>
      <c r="L16" s="25"/>
      <c r="M16" s="26"/>
      <c r="N16" s="23"/>
      <c r="O16" s="75"/>
      <c r="P16" s="34">
        <v>1</v>
      </c>
      <c r="Q16" s="34" t="s">
        <v>17</v>
      </c>
      <c r="R16" s="27" t="s">
        <v>64</v>
      </c>
      <c r="S16" s="35"/>
      <c r="T16" s="35"/>
      <c r="U16" s="75"/>
      <c r="V16" s="34"/>
      <c r="W16" s="34"/>
      <c r="X16" s="75"/>
      <c r="Y16" s="35"/>
      <c r="Z16" s="28"/>
      <c r="AA16" s="30"/>
      <c r="AB16" s="30">
        <f t="shared" si="1"/>
        <v>1</v>
      </c>
      <c r="AC16" s="30">
        <f t="shared" si="2"/>
        <v>0</v>
      </c>
      <c r="AD16" s="31">
        <f t="shared" si="0"/>
        <v>8.6956521739130432E-2</v>
      </c>
      <c r="AE16" s="36">
        <v>1</v>
      </c>
      <c r="AF16" s="95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93" customFormat="1" ht="30.95" customHeight="1" x14ac:dyDescent="0.25">
      <c r="A17" s="140">
        <v>10</v>
      </c>
      <c r="B17" s="181"/>
      <c r="C17" s="138" t="s">
        <v>183</v>
      </c>
      <c r="D17" s="21"/>
      <c r="E17" s="21"/>
      <c r="F17" s="75"/>
      <c r="G17" s="23"/>
      <c r="H17" s="23"/>
      <c r="I17" s="75"/>
      <c r="J17" s="24"/>
      <c r="K17" s="21"/>
      <c r="L17" s="25"/>
      <c r="M17" s="26"/>
      <c r="N17" s="23"/>
      <c r="O17" s="75"/>
      <c r="P17" s="34"/>
      <c r="Q17" s="34"/>
      <c r="R17" s="27"/>
      <c r="S17" s="35"/>
      <c r="T17" s="35"/>
      <c r="U17" s="75"/>
      <c r="V17" s="34">
        <v>1</v>
      </c>
      <c r="W17" s="34" t="s">
        <v>30</v>
      </c>
      <c r="X17" s="75" t="s">
        <v>65</v>
      </c>
      <c r="Y17" s="35"/>
      <c r="Z17" s="28"/>
      <c r="AA17" s="30"/>
      <c r="AB17" s="30">
        <f t="shared" si="1"/>
        <v>1</v>
      </c>
      <c r="AC17" s="30">
        <f t="shared" si="2"/>
        <v>0</v>
      </c>
      <c r="AD17" s="31">
        <f t="shared" si="0"/>
        <v>8.6956521739130432E-2</v>
      </c>
      <c r="AE17" s="36">
        <v>1</v>
      </c>
      <c r="AF17" s="9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107" customFormat="1" ht="23.25" customHeight="1" x14ac:dyDescent="0.25">
      <c r="A18" s="154" t="s">
        <v>5</v>
      </c>
      <c r="B18" s="155"/>
      <c r="C18" s="156"/>
      <c r="D18" s="37">
        <f>SUM(D$8:D$17)</f>
        <v>3</v>
      </c>
      <c r="E18" s="37"/>
      <c r="F18" s="87"/>
      <c r="G18" s="39">
        <f>SUM(G$8:G$17)</f>
        <v>0</v>
      </c>
      <c r="H18" s="40"/>
      <c r="I18" s="87"/>
      <c r="J18" s="39">
        <f>SUM(J$8:J$17)</f>
        <v>3</v>
      </c>
      <c r="K18" s="40"/>
      <c r="L18" s="41"/>
      <c r="M18" s="37">
        <f>SUM(M$8:M$17)</f>
        <v>0</v>
      </c>
      <c r="N18" s="40"/>
      <c r="O18" s="87"/>
      <c r="P18" s="39">
        <f>SUM(P$8:P$17)</f>
        <v>3</v>
      </c>
      <c r="Q18" s="40"/>
      <c r="R18" s="27"/>
      <c r="S18" s="37">
        <f>SUM(S$8:S$17)</f>
        <v>0</v>
      </c>
      <c r="T18" s="40"/>
      <c r="U18" s="92"/>
      <c r="V18" s="39">
        <f>SUM(V$8:V$17)</f>
        <v>1</v>
      </c>
      <c r="W18" s="40"/>
      <c r="X18" s="87"/>
      <c r="Y18" s="39">
        <f>SUM(Y$8:Y$17)</f>
        <v>0</v>
      </c>
      <c r="Z18" s="40"/>
      <c r="AA18" s="93"/>
      <c r="AB18" s="37">
        <f>SUM(AB$8:AB$17)</f>
        <v>10</v>
      </c>
      <c r="AC18" s="37">
        <f>SUM(AC$8:AC$17)</f>
        <v>0</v>
      </c>
      <c r="AD18" s="43">
        <f>SUM(AD$8:AD$17)</f>
        <v>0.99999999999999978</v>
      </c>
      <c r="AE18" s="37">
        <f>SUM(AE$8:AE$17)</f>
        <v>11.5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85" s="107" customFormat="1" ht="23.25" customHeight="1" x14ac:dyDescent="0.25">
      <c r="A19" s="154" t="s">
        <v>33</v>
      </c>
      <c r="B19" s="155"/>
      <c r="C19" s="156"/>
      <c r="D19" s="151">
        <v>0.4</v>
      </c>
      <c r="E19" s="152"/>
      <c r="F19" s="152"/>
      <c r="G19" s="152"/>
      <c r="H19" s="153"/>
      <c r="I19" s="132"/>
      <c r="J19" s="148">
        <v>0.3</v>
      </c>
      <c r="K19" s="149"/>
      <c r="L19" s="149"/>
      <c r="M19" s="149"/>
      <c r="N19" s="150"/>
      <c r="O19" s="130"/>
      <c r="P19" s="151">
        <v>0.2</v>
      </c>
      <c r="Q19" s="152"/>
      <c r="R19" s="152"/>
      <c r="S19" s="152"/>
      <c r="T19" s="153"/>
      <c r="U19" s="132"/>
      <c r="V19" s="148">
        <v>0.1</v>
      </c>
      <c r="W19" s="149"/>
      <c r="X19" s="149"/>
      <c r="Y19" s="149"/>
      <c r="Z19" s="150"/>
      <c r="AA19" s="131"/>
      <c r="AB19" s="49"/>
      <c r="AC19" s="49"/>
      <c r="AD19" s="49"/>
      <c r="AE19" s="4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85" s="107" customFormat="1" ht="23.25" customHeight="1" x14ac:dyDescent="0.25">
      <c r="A20" s="154" t="s">
        <v>34</v>
      </c>
      <c r="B20" s="155"/>
      <c r="C20" s="156"/>
      <c r="D20" s="151" t="s">
        <v>35</v>
      </c>
      <c r="E20" s="152"/>
      <c r="F20" s="152"/>
      <c r="G20" s="152"/>
      <c r="H20" s="153"/>
      <c r="I20" s="132"/>
      <c r="J20" s="148" t="s">
        <v>36</v>
      </c>
      <c r="K20" s="157"/>
      <c r="L20" s="157"/>
      <c r="M20" s="157"/>
      <c r="N20" s="158"/>
      <c r="O20" s="133"/>
      <c r="P20" s="151" t="s">
        <v>37</v>
      </c>
      <c r="Q20" s="159"/>
      <c r="R20" s="159"/>
      <c r="S20" s="159"/>
      <c r="T20" s="160"/>
      <c r="U20" s="135"/>
      <c r="V20" s="148" t="s">
        <v>38</v>
      </c>
      <c r="W20" s="157"/>
      <c r="X20" s="157"/>
      <c r="Y20" s="157"/>
      <c r="Z20" s="158"/>
      <c r="AA20" s="134"/>
      <c r="AB20" s="49"/>
      <c r="AC20" s="49"/>
      <c r="AD20" s="49"/>
      <c r="AE20" s="53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85" s="107" customFormat="1" ht="23.25" customHeight="1" x14ac:dyDescent="0.25">
      <c r="A21" s="108"/>
      <c r="B21" s="108"/>
      <c r="C21" s="108"/>
      <c r="D21" s="86" t="s">
        <v>39</v>
      </c>
      <c r="E21" s="86" t="s">
        <v>40</v>
      </c>
      <c r="F21" s="86"/>
      <c r="G21" s="86" t="s">
        <v>39</v>
      </c>
      <c r="H21" s="86" t="s">
        <v>40</v>
      </c>
      <c r="I21" s="86"/>
      <c r="J21" s="86" t="s">
        <v>39</v>
      </c>
      <c r="K21" s="86" t="s">
        <v>40</v>
      </c>
      <c r="L21" s="86"/>
      <c r="M21" s="86" t="s">
        <v>39</v>
      </c>
      <c r="N21" s="86" t="s">
        <v>40</v>
      </c>
      <c r="O21" s="86"/>
      <c r="P21" s="86" t="s">
        <v>39</v>
      </c>
      <c r="Q21" s="86" t="s">
        <v>40</v>
      </c>
      <c r="R21" s="86"/>
      <c r="S21" s="86" t="s">
        <v>39</v>
      </c>
      <c r="T21" s="86" t="s">
        <v>40</v>
      </c>
      <c r="U21" s="86"/>
      <c r="V21" s="86" t="s">
        <v>39</v>
      </c>
      <c r="W21" s="86" t="s">
        <v>40</v>
      </c>
      <c r="X21" s="86"/>
      <c r="Y21" s="86" t="s">
        <v>39</v>
      </c>
      <c r="Z21" s="86" t="s">
        <v>40</v>
      </c>
      <c r="AA21" s="86"/>
      <c r="AB21" s="86" t="s">
        <v>5</v>
      </c>
      <c r="AC21" s="86" t="s">
        <v>41</v>
      </c>
      <c r="AD21" s="86" t="s">
        <v>42</v>
      </c>
      <c r="AE21" s="92"/>
      <c r="AF21" s="86" t="s">
        <v>43</v>
      </c>
      <c r="AG21" s="86" t="s">
        <v>41</v>
      </c>
      <c r="AH21" s="86" t="s">
        <v>42</v>
      </c>
      <c r="AI21"/>
      <c r="AJ21"/>
      <c r="AK21"/>
      <c r="AL21"/>
      <c r="AM21"/>
      <c r="AN21"/>
      <c r="AO21"/>
      <c r="AP21"/>
      <c r="AQ21"/>
    </row>
    <row r="22" spans="1:85" s="107" customFormat="1" ht="23.25" customHeight="1" x14ac:dyDescent="0.25">
      <c r="A22" s="108"/>
      <c r="B22" s="108"/>
      <c r="C22" s="108" t="s">
        <v>44</v>
      </c>
      <c r="D22" s="109">
        <f>SUMIF(E$8:E$17,"D",D$8:D$17)</f>
        <v>3</v>
      </c>
      <c r="E22" s="109">
        <f>COUNTIF(E$8:E$17,"D")</f>
        <v>3</v>
      </c>
      <c r="F22" s="86"/>
      <c r="G22" s="109">
        <f>SUMIF(H$8:H$17,"D",G$8:G$17)</f>
        <v>0</v>
      </c>
      <c r="H22" s="109">
        <f>COUNTIF(H$8:H$17,"D")</f>
        <v>0</v>
      </c>
      <c r="I22" s="86"/>
      <c r="J22" s="109">
        <f>SUMIF(K$8:K$17,"D",J$8:J$17)</f>
        <v>0</v>
      </c>
      <c r="K22" s="109">
        <f>COUNTIF(K$8:K$17,"D")</f>
        <v>0</v>
      </c>
      <c r="L22" s="86"/>
      <c r="M22" s="109">
        <f>SUMIF(N$8:N$17,"D",M$8:M$17)</f>
        <v>0</v>
      </c>
      <c r="N22" s="109">
        <f>COUNTIF(N$8:N$17,"D")</f>
        <v>0</v>
      </c>
      <c r="O22" s="86"/>
      <c r="P22" s="109">
        <f>SUMIF(Q$8:Q$17,"D",P$8:P$17)</f>
        <v>1</v>
      </c>
      <c r="Q22" s="109">
        <f>COUNTIF(Q$8:Q$17,"D")</f>
        <v>1</v>
      </c>
      <c r="R22" s="109"/>
      <c r="S22" s="109">
        <f>SUMIF(T$8:T$17,"D",S$8:S$17)</f>
        <v>0</v>
      </c>
      <c r="T22" s="109">
        <f>COUNTIF(T$8:T$17,"D")</f>
        <v>0</v>
      </c>
      <c r="U22" s="86"/>
      <c r="V22" s="109">
        <f>SUMIF(W$8:W$17,"D",V$8:V$17)</f>
        <v>0</v>
      </c>
      <c r="W22" s="109">
        <f>COUNTIF(W$8:W$17,"D")</f>
        <v>0</v>
      </c>
      <c r="X22" s="86"/>
      <c r="Y22" s="109">
        <f>SUMIF(Z$8:Z$17,"D",Y$8:Y$17)</f>
        <v>0</v>
      </c>
      <c r="Z22" s="109">
        <f>COUNTIF(Z$8:Z$17,"D")</f>
        <v>0</v>
      </c>
      <c r="AA22" s="109"/>
      <c r="AB22" s="109">
        <f>D22+G22+J22+M22+P22+S22+V22+Y22</f>
        <v>4</v>
      </c>
      <c r="AC22" s="109">
        <f>E22+H22+K22+N22+Q22+T22+W22+Z22</f>
        <v>4</v>
      </c>
      <c r="AD22" s="110">
        <f>AB22/10</f>
        <v>0.4</v>
      </c>
      <c r="AE22" s="86" t="s">
        <v>8</v>
      </c>
      <c r="AF22" s="109">
        <f>SUM(D22:D25,G22:G25)</f>
        <v>3</v>
      </c>
      <c r="AG22" s="109">
        <f>SUM(E22:E25, H22:H25)</f>
        <v>3</v>
      </c>
      <c r="AH22" s="111">
        <f>AF22/10</f>
        <v>0.3</v>
      </c>
      <c r="AI22"/>
      <c r="AJ22"/>
      <c r="AK22"/>
      <c r="AL22"/>
      <c r="AM22"/>
      <c r="AN22"/>
      <c r="AO22"/>
      <c r="AP22"/>
      <c r="AQ22"/>
    </row>
    <row r="23" spans="1:85" s="107" customFormat="1" ht="23.25" customHeight="1" x14ac:dyDescent="0.25">
      <c r="A23" s="108"/>
      <c r="B23" s="108"/>
      <c r="C23" s="108" t="s">
        <v>45</v>
      </c>
      <c r="D23" s="109">
        <f>SUMIF(E$8:E$17,"TB",D$8:D$17)</f>
        <v>0</v>
      </c>
      <c r="E23" s="109">
        <f>COUNTIF(E$8:E$17,"TB")</f>
        <v>0</v>
      </c>
      <c r="F23" s="86"/>
      <c r="G23" s="109">
        <f>SUMIF(H$8:H$17,"TB",G$8:G$17)</f>
        <v>0</v>
      </c>
      <c r="H23" s="109">
        <f>COUNTIF(H$8:H$17,"TB")</f>
        <v>0</v>
      </c>
      <c r="I23" s="86"/>
      <c r="J23" s="109">
        <f>SUMIF(K$8:K$17,"TB",J$8:J$17)</f>
        <v>2</v>
      </c>
      <c r="K23" s="109">
        <f>COUNTIF(K$8:K$17,"TB")</f>
        <v>2</v>
      </c>
      <c r="L23" s="86"/>
      <c r="M23" s="109">
        <f>SUMIF(N$8:N$17,"TB",M$8:M$17)</f>
        <v>0</v>
      </c>
      <c r="N23" s="109">
        <f>COUNTIF(N$8:N$17,"TB")</f>
        <v>0</v>
      </c>
      <c r="O23" s="86"/>
      <c r="P23" s="109">
        <f>SUMIF(Q$8:Q$17,"TB",P$8:P$17)</f>
        <v>1</v>
      </c>
      <c r="Q23" s="109">
        <f>COUNTIF(Q$8:Q$17,"TB")</f>
        <v>1</v>
      </c>
      <c r="R23" s="109"/>
      <c r="S23" s="109">
        <f>SUMIF(T$8:T$17,"TB",S$8:S$17)</f>
        <v>0</v>
      </c>
      <c r="T23" s="109">
        <f>COUNTIF(T$8:T$17,"TB")</f>
        <v>0</v>
      </c>
      <c r="U23" s="86"/>
      <c r="V23" s="109">
        <f>SUMIF(W$8:W$17,"TB",V$8:V$17)</f>
        <v>0</v>
      </c>
      <c r="W23" s="109">
        <f>COUNTIF(W$8:W$17,"TB")</f>
        <v>0</v>
      </c>
      <c r="X23" s="86"/>
      <c r="Y23" s="109">
        <f>SUMIF(Z$8:Z$17,"TB",Y$8:Y$17)</f>
        <v>0</v>
      </c>
      <c r="Z23" s="109">
        <f>COUNTIF(Z$8:Z$17,"TB")</f>
        <v>0</v>
      </c>
      <c r="AA23" s="109"/>
      <c r="AB23" s="109">
        <f t="shared" ref="AB23:AC25" si="3">D23+G23+J23+M23+P23+S23+V23+Y23</f>
        <v>3</v>
      </c>
      <c r="AC23" s="109">
        <f t="shared" si="3"/>
        <v>3</v>
      </c>
      <c r="AD23" s="110">
        <f t="shared" ref="AD23:AD25" si="4">AB23/10</f>
        <v>0.3</v>
      </c>
      <c r="AE23" s="86" t="s">
        <v>9</v>
      </c>
      <c r="AF23" s="109">
        <f>SUM(J22:J25,M22:M25)</f>
        <v>3</v>
      </c>
      <c r="AG23" s="109">
        <f>SUM(K22:K25,N22:N25)</f>
        <v>3</v>
      </c>
      <c r="AH23" s="111">
        <f t="shared" ref="AH23:AH25" si="5">AF23/10</f>
        <v>0.3</v>
      </c>
      <c r="AI23"/>
      <c r="AJ23"/>
      <c r="AK23"/>
      <c r="AL23"/>
      <c r="AM23"/>
      <c r="AN23"/>
      <c r="AO23"/>
      <c r="AP23"/>
      <c r="AQ23"/>
    </row>
    <row r="24" spans="1:85" s="107" customFormat="1" ht="23.25" customHeight="1" x14ac:dyDescent="0.25">
      <c r="A24" s="108"/>
      <c r="B24" s="108"/>
      <c r="C24" s="108" t="s">
        <v>46</v>
      </c>
      <c r="D24" s="109">
        <f>SUMIF(E$8:E$17,"TĐK",D$8:D$17)</f>
        <v>0</v>
      </c>
      <c r="E24" s="109">
        <f>COUNTIF(E$8:E$17,"TĐK")</f>
        <v>0</v>
      </c>
      <c r="F24" s="86"/>
      <c r="G24" s="109">
        <f>SUMIF(H$8:H$17,"TĐK",G$8:G$17)</f>
        <v>0</v>
      </c>
      <c r="H24" s="109">
        <f>COUNTIF(H$8:H$17,"TĐK")</f>
        <v>0</v>
      </c>
      <c r="I24" s="86"/>
      <c r="J24" s="109">
        <f>SUMIF(K$8:K$17,"TĐK",J$8:J$17)</f>
        <v>1</v>
      </c>
      <c r="K24" s="109">
        <f>COUNTIF(K$8:K$17,"TĐK")</f>
        <v>1</v>
      </c>
      <c r="L24" s="86"/>
      <c r="M24" s="109">
        <f>SUMIF(N$8:N$17,"TĐK",M$8:M$17)</f>
        <v>0</v>
      </c>
      <c r="N24" s="109">
        <f>COUNTIF(N$8:N$17,"TĐK")</f>
        <v>0</v>
      </c>
      <c r="O24" s="86"/>
      <c r="P24" s="109">
        <f>SUMIF(Q$8:Q$17,"TĐK",P$8:P$17)</f>
        <v>1</v>
      </c>
      <c r="Q24" s="109">
        <f>COUNTIF(Q$8:Q$17,"TĐK")</f>
        <v>1</v>
      </c>
      <c r="R24" s="109"/>
      <c r="S24" s="109">
        <f>SUMIF(T$8:T$17,"TĐK",S$8:S$17)</f>
        <v>0</v>
      </c>
      <c r="T24" s="109">
        <f>COUNTIF(T$8:T$17,"TĐK")</f>
        <v>0</v>
      </c>
      <c r="U24" s="86"/>
      <c r="V24" s="109">
        <f>SUMIF(W$8:W$17,"TĐK",V$8:V$17)</f>
        <v>0</v>
      </c>
      <c r="W24" s="109">
        <f>COUNTIF(W$8:W$17,"TĐK")</f>
        <v>0</v>
      </c>
      <c r="X24" s="86"/>
      <c r="Y24" s="109">
        <f>SUMIF(Z$8:Z$17,"TĐK",Y$8:Y$17)</f>
        <v>0</v>
      </c>
      <c r="Z24" s="109">
        <f>COUNTIF(Z$8:Z$17,"TĐK")</f>
        <v>0</v>
      </c>
      <c r="AA24" s="109"/>
      <c r="AB24" s="109">
        <f t="shared" si="3"/>
        <v>2</v>
      </c>
      <c r="AC24" s="109">
        <f t="shared" si="3"/>
        <v>2</v>
      </c>
      <c r="AD24" s="110">
        <f t="shared" si="4"/>
        <v>0.2</v>
      </c>
      <c r="AE24" s="86" t="s">
        <v>10</v>
      </c>
      <c r="AF24" s="109">
        <f>SUM(P22:P25, S22:S25)</f>
        <v>3</v>
      </c>
      <c r="AG24" s="109">
        <f>SUM(Q22:Q25, T22:T25)</f>
        <v>3</v>
      </c>
      <c r="AH24" s="111">
        <f t="shared" si="5"/>
        <v>0.3</v>
      </c>
      <c r="AI24"/>
      <c r="AJ24"/>
      <c r="AK24"/>
      <c r="AL24"/>
      <c r="AM24"/>
      <c r="AN24"/>
      <c r="AO24"/>
      <c r="AP24"/>
      <c r="AQ24"/>
    </row>
    <row r="25" spans="1:85" s="107" customFormat="1" ht="23.25" customHeight="1" x14ac:dyDescent="0.25">
      <c r="A25" s="108"/>
      <c r="B25" s="108"/>
      <c r="C25" s="108" t="s">
        <v>47</v>
      </c>
      <c r="D25" s="109">
        <f>SUMIF(E$8:E$17,"K",D$8:D$17)</f>
        <v>0</v>
      </c>
      <c r="E25" s="109">
        <f>COUNTIF(E$8:E$17,"K")</f>
        <v>0</v>
      </c>
      <c r="F25" s="86"/>
      <c r="G25" s="109">
        <f>SUMIF(H$8:H$17,"K",G$8:G$17)</f>
        <v>0</v>
      </c>
      <c r="H25" s="109">
        <f>COUNTIF(H$8:H$17,"K")</f>
        <v>0</v>
      </c>
      <c r="I25" s="86"/>
      <c r="J25" s="109">
        <f>SUMIF(K$8:K$17,"K",J$8:J$17)</f>
        <v>0</v>
      </c>
      <c r="K25" s="109">
        <f>COUNTIF(K$8:K$17,"K")</f>
        <v>0</v>
      </c>
      <c r="L25" s="86"/>
      <c r="M25" s="109">
        <f>SUMIF(N$8:N$17,"K",M$8:M$17)</f>
        <v>0</v>
      </c>
      <c r="N25" s="109">
        <f>COUNTIF(N$8:N$17,"K")</f>
        <v>0</v>
      </c>
      <c r="O25" s="86"/>
      <c r="P25" s="109">
        <f>SUMIF(Q$8:Q$17,"K",P$8:P$17)</f>
        <v>0</v>
      </c>
      <c r="Q25" s="109">
        <f>COUNTIF(Q$8:Q$17,"K")</f>
        <v>0</v>
      </c>
      <c r="R25" s="109"/>
      <c r="S25" s="109">
        <f>SUMIF(T$8:T$17,"K",S$8:S$17)</f>
        <v>0</v>
      </c>
      <c r="T25" s="109">
        <f>COUNTIF(T$8:T$17,"K")</f>
        <v>0</v>
      </c>
      <c r="U25" s="86"/>
      <c r="V25" s="109">
        <f>SUMIF(W$8:W$17,"K",V$8:V$17)</f>
        <v>1</v>
      </c>
      <c r="W25" s="109">
        <f>COUNTIF(W$8:W$17,"K")</f>
        <v>1</v>
      </c>
      <c r="X25" s="86"/>
      <c r="Y25" s="109">
        <f>SUMIF(Z$8:Z$17,"K",Y$8:Y$17)</f>
        <v>0</v>
      </c>
      <c r="Z25" s="109">
        <f>COUNTIF(Z$8:Z$17,"K")</f>
        <v>0</v>
      </c>
      <c r="AA25" s="109"/>
      <c r="AB25" s="109">
        <f t="shared" si="3"/>
        <v>1</v>
      </c>
      <c r="AC25" s="109">
        <f t="shared" si="3"/>
        <v>1</v>
      </c>
      <c r="AD25" s="110">
        <f t="shared" si="4"/>
        <v>0.1</v>
      </c>
      <c r="AE25" s="86" t="s">
        <v>11</v>
      </c>
      <c r="AF25" s="109">
        <f>SUM(V22:V25,Y22:Y25)</f>
        <v>1</v>
      </c>
      <c r="AG25" s="109">
        <f>SUM(W22:W25,Z22:Z25)</f>
        <v>1</v>
      </c>
      <c r="AH25" s="111">
        <f t="shared" si="5"/>
        <v>0.1</v>
      </c>
      <c r="AI25"/>
      <c r="AJ25"/>
      <c r="AK25"/>
      <c r="AL25"/>
      <c r="AM25"/>
      <c r="AN25"/>
      <c r="AO25"/>
      <c r="AP25"/>
      <c r="AQ25"/>
    </row>
    <row r="26" spans="1:85" s="107" customFormat="1" ht="23.25" customHeight="1" x14ac:dyDescent="0.25">
      <c r="A26" s="108"/>
      <c r="B26" s="108"/>
      <c r="C26" s="108"/>
      <c r="D26" s="112"/>
      <c r="E26" s="112"/>
      <c r="F26" s="113"/>
      <c r="G26" s="112"/>
      <c r="H26" s="112"/>
      <c r="I26" s="113"/>
      <c r="J26" s="112"/>
      <c r="K26" s="112"/>
      <c r="L26" s="113"/>
      <c r="M26" s="112"/>
      <c r="N26" s="112"/>
      <c r="O26" s="113"/>
      <c r="P26" s="112"/>
      <c r="Q26" s="112"/>
      <c r="R26" s="112"/>
      <c r="S26" s="112"/>
      <c r="T26" s="112"/>
      <c r="U26" s="113"/>
      <c r="V26" s="112"/>
      <c r="W26" s="112"/>
      <c r="X26" s="113"/>
      <c r="Y26" s="112"/>
      <c r="Z26" s="112"/>
      <c r="AA26" s="112"/>
      <c r="AB26" s="112"/>
      <c r="AC26" s="112"/>
      <c r="AD26" s="114"/>
      <c r="AE26" s="113"/>
      <c r="AF26" s="112"/>
      <c r="AG26" s="112"/>
      <c r="AH26" s="115"/>
      <c r="AI26"/>
      <c r="AJ26"/>
      <c r="AK26"/>
      <c r="AL26"/>
      <c r="AM26"/>
      <c r="AN26"/>
      <c r="AO26"/>
      <c r="AP26"/>
      <c r="AQ26"/>
    </row>
    <row r="27" spans="1:85" s="107" customFormat="1" ht="23.25" customHeight="1" x14ac:dyDescent="0.25">
      <c r="A27" s="108"/>
      <c r="B27" s="108"/>
      <c r="C27" s="108"/>
      <c r="D27" s="112"/>
      <c r="E27" s="112"/>
      <c r="F27" s="113"/>
      <c r="G27" s="112"/>
      <c r="H27" s="112"/>
      <c r="I27" s="113"/>
      <c r="J27" s="116"/>
      <c r="K27" s="116" t="s">
        <v>48</v>
      </c>
      <c r="L27" s="116"/>
      <c r="M27" s="112"/>
      <c r="N27" s="112"/>
      <c r="O27" s="113"/>
      <c r="P27" s="112"/>
      <c r="Q27" s="112"/>
      <c r="R27" s="112"/>
      <c r="S27" s="113"/>
      <c r="T27" s="113" t="s">
        <v>49</v>
      </c>
      <c r="U27" s="113"/>
      <c r="V27" s="112"/>
      <c r="W27" s="112"/>
      <c r="X27" s="113"/>
      <c r="Y27" s="112"/>
      <c r="Z27" s="112"/>
      <c r="AA27" s="112"/>
      <c r="AB27" s="112"/>
      <c r="AC27" s="112"/>
      <c r="AD27" s="114"/>
      <c r="AE27" s="113"/>
      <c r="AF27" s="112"/>
      <c r="AG27" s="112"/>
      <c r="AH27" s="115"/>
      <c r="AI27"/>
      <c r="AJ27"/>
      <c r="AK27"/>
      <c r="AL27"/>
      <c r="AM27"/>
      <c r="AN27"/>
      <c r="AO27"/>
      <c r="AP27"/>
      <c r="AQ27"/>
    </row>
    <row r="28" spans="1:85" s="107" customFormat="1" ht="23.25" customHeight="1" x14ac:dyDescent="0.25">
      <c r="A28" s="108"/>
      <c r="B28" s="108"/>
      <c r="C28" s="108"/>
      <c r="D28" s="112"/>
      <c r="E28" s="112"/>
      <c r="F28" s="113"/>
      <c r="G28" s="112"/>
      <c r="H28" s="112"/>
      <c r="I28" s="113"/>
      <c r="J28" s="116" t="s">
        <v>44</v>
      </c>
      <c r="K28" s="117">
        <f>AD22</f>
        <v>0.4</v>
      </c>
      <c r="L28" s="118"/>
      <c r="M28" s="112"/>
      <c r="N28" s="112"/>
      <c r="O28" s="113"/>
      <c r="P28" s="112"/>
      <c r="Q28" s="112"/>
      <c r="R28" s="112"/>
      <c r="S28" s="116" t="s">
        <v>8</v>
      </c>
      <c r="T28" s="117">
        <f>AH22</f>
        <v>0.3</v>
      </c>
      <c r="U28" s="118"/>
      <c r="V28" s="112"/>
      <c r="W28" s="112"/>
      <c r="X28" s="113"/>
      <c r="Y28" s="112"/>
      <c r="Z28" s="112"/>
      <c r="AA28" s="112"/>
      <c r="AB28" s="112"/>
      <c r="AC28" s="112"/>
      <c r="AD28" s="114"/>
      <c r="AE28" s="113"/>
      <c r="AF28" s="112"/>
      <c r="AG28" s="112"/>
      <c r="AH28" s="115"/>
      <c r="AI28"/>
      <c r="AJ28"/>
      <c r="AK28"/>
      <c r="AL28"/>
      <c r="AM28"/>
      <c r="AN28"/>
      <c r="AO28"/>
      <c r="AP28"/>
      <c r="AQ28"/>
    </row>
    <row r="29" spans="1:85" s="107" customFormat="1" ht="23.25" customHeight="1" x14ac:dyDescent="0.25">
      <c r="A29" s="108"/>
      <c r="B29" s="108"/>
      <c r="C29" s="108"/>
      <c r="D29" s="112"/>
      <c r="E29" s="112"/>
      <c r="F29" s="113"/>
      <c r="G29" s="112"/>
      <c r="H29" s="112"/>
      <c r="I29" s="113"/>
      <c r="J29" s="116" t="s">
        <v>45</v>
      </c>
      <c r="K29" s="117">
        <f t="shared" ref="K29:K31" si="6">AD23</f>
        <v>0.3</v>
      </c>
      <c r="L29" s="118"/>
      <c r="M29" s="112"/>
      <c r="N29" s="112"/>
      <c r="O29" s="113"/>
      <c r="P29" s="112"/>
      <c r="Q29" s="112"/>
      <c r="R29" s="112"/>
      <c r="S29" s="116" t="s">
        <v>9</v>
      </c>
      <c r="T29" s="117">
        <f t="shared" ref="T29:T31" si="7">AH23</f>
        <v>0.3</v>
      </c>
      <c r="U29" s="118"/>
      <c r="V29" s="112"/>
      <c r="W29" s="112"/>
      <c r="X29" s="113"/>
      <c r="Y29" s="112"/>
      <c r="Z29" s="112"/>
      <c r="AA29" s="112"/>
      <c r="AB29" s="112"/>
      <c r="AC29" s="112"/>
      <c r="AD29" s="114"/>
      <c r="AE29" s="113"/>
      <c r="AF29" s="112"/>
      <c r="AG29" s="112"/>
      <c r="AH29" s="115"/>
      <c r="AI29"/>
      <c r="AJ29"/>
      <c r="AK29"/>
      <c r="AL29"/>
      <c r="AM29"/>
      <c r="AN29"/>
      <c r="AO29"/>
      <c r="AP29"/>
      <c r="AQ29"/>
    </row>
    <row r="30" spans="1:85" s="107" customFormat="1" ht="23.25" customHeight="1" x14ac:dyDescent="0.25">
      <c r="A30" s="108"/>
      <c r="B30" s="108"/>
      <c r="C30" s="108"/>
      <c r="D30" s="112"/>
      <c r="E30" s="112"/>
      <c r="F30" s="113"/>
      <c r="G30" s="112"/>
      <c r="H30" s="112"/>
      <c r="I30" s="113"/>
      <c r="J30" s="116" t="s">
        <v>46</v>
      </c>
      <c r="K30" s="117">
        <f t="shared" si="6"/>
        <v>0.2</v>
      </c>
      <c r="L30" s="118"/>
      <c r="M30" s="112"/>
      <c r="N30" s="112"/>
      <c r="O30" s="113"/>
      <c r="P30" s="112"/>
      <c r="Q30" s="112"/>
      <c r="R30" s="112"/>
      <c r="S30" s="116" t="s">
        <v>10</v>
      </c>
      <c r="T30" s="117">
        <f t="shared" si="7"/>
        <v>0.3</v>
      </c>
      <c r="U30" s="118"/>
      <c r="V30" s="112"/>
      <c r="W30" s="112"/>
      <c r="X30" s="113"/>
      <c r="Y30" s="112"/>
      <c r="Z30" s="112"/>
      <c r="AA30" s="112"/>
      <c r="AB30" s="112"/>
      <c r="AC30" s="112"/>
      <c r="AD30" s="114"/>
      <c r="AE30" s="113"/>
      <c r="AF30" s="112"/>
      <c r="AG30" s="112"/>
      <c r="AH30" s="115"/>
      <c r="AI30"/>
      <c r="AJ30"/>
      <c r="AK30"/>
      <c r="AL30"/>
      <c r="AM30"/>
      <c r="AN30"/>
      <c r="AO30"/>
      <c r="AP30"/>
      <c r="AQ30"/>
    </row>
    <row r="31" spans="1:85" s="107" customFormat="1" ht="23.25" customHeight="1" x14ac:dyDescent="0.25">
      <c r="A31" s="108"/>
      <c r="B31" s="108"/>
      <c r="C31" s="108"/>
      <c r="D31" s="112"/>
      <c r="E31" s="112"/>
      <c r="F31" s="113"/>
      <c r="G31" s="112"/>
      <c r="H31" s="112"/>
      <c r="I31" s="113"/>
      <c r="J31" s="116" t="s">
        <v>47</v>
      </c>
      <c r="K31" s="117">
        <f t="shared" si="6"/>
        <v>0.1</v>
      </c>
      <c r="L31" s="118"/>
      <c r="M31" s="112"/>
      <c r="N31" s="112"/>
      <c r="O31" s="113"/>
      <c r="P31" s="112"/>
      <c r="Q31" s="112"/>
      <c r="R31" s="112"/>
      <c r="S31" s="116" t="s">
        <v>11</v>
      </c>
      <c r="T31" s="117">
        <f t="shared" si="7"/>
        <v>0.1</v>
      </c>
      <c r="U31" s="118"/>
      <c r="V31" s="112"/>
      <c r="W31" s="112"/>
      <c r="X31" s="113"/>
      <c r="Y31" s="112"/>
      <c r="Z31" s="112"/>
      <c r="AA31" s="112"/>
      <c r="AB31" s="112"/>
      <c r="AC31" s="112"/>
      <c r="AD31" s="114"/>
      <c r="AE31" s="113"/>
      <c r="AF31" s="112"/>
      <c r="AG31" s="112"/>
      <c r="AH31" s="115"/>
      <c r="AI31"/>
      <c r="AJ31"/>
      <c r="AK31"/>
      <c r="AL31"/>
      <c r="AM31"/>
      <c r="AN31"/>
      <c r="AO31"/>
      <c r="AP31"/>
      <c r="AQ31"/>
    </row>
    <row r="32" spans="1:85" ht="30.75" customHeight="1" x14ac:dyDescent="0.25"/>
    <row r="33" spans="3:31" ht="350.25" customHeight="1" x14ac:dyDescent="0.25">
      <c r="C33" s="145" t="s">
        <v>90</v>
      </c>
      <c r="D33" s="145"/>
      <c r="E33" s="145"/>
      <c r="F33" s="145"/>
      <c r="G33" s="145"/>
      <c r="H33" s="145"/>
      <c r="I33" s="145"/>
      <c r="J33" s="145"/>
      <c r="K33" s="145"/>
      <c r="L33" s="121"/>
      <c r="M33" s="122"/>
      <c r="N33" s="146" t="s">
        <v>51</v>
      </c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</row>
  </sheetData>
  <mergeCells count="28">
    <mergeCell ref="B8:B9"/>
    <mergeCell ref="A5:A6"/>
    <mergeCell ref="B5:B6"/>
    <mergeCell ref="C5:C6"/>
    <mergeCell ref="D5:AA5"/>
    <mergeCell ref="AE5:AE6"/>
    <mergeCell ref="D6:I6"/>
    <mergeCell ref="J6:O6"/>
    <mergeCell ref="P6:U6"/>
    <mergeCell ref="V6:AA6"/>
    <mergeCell ref="AB5:AC6"/>
    <mergeCell ref="AD5:AD6"/>
    <mergeCell ref="B10:B11"/>
    <mergeCell ref="B12:B13"/>
    <mergeCell ref="B15:B17"/>
    <mergeCell ref="A18:C18"/>
    <mergeCell ref="A19:C19"/>
    <mergeCell ref="C33:K33"/>
    <mergeCell ref="N33:AE33"/>
    <mergeCell ref="J19:N19"/>
    <mergeCell ref="P19:T19"/>
    <mergeCell ref="V19:Z19"/>
    <mergeCell ref="A20:C20"/>
    <mergeCell ref="D20:H20"/>
    <mergeCell ref="J20:N20"/>
    <mergeCell ref="P20:T20"/>
    <mergeCell ref="V20:Z20"/>
    <mergeCell ref="D19:H19"/>
  </mergeCells>
  <dataValidations count="2">
    <dataValidation type="list" allowBlank="1" showInputMessage="1" showErrorMessage="1" sqref="W8:W17 Q9:Q17 Z8:Z17 T8:T17 K9:K17 N8:N17 H8:H17" xr:uid="{14513927-F6B3-4B3F-96EB-D735494BAD76}">
      <formula1>"D,TB,TĐK,K"</formula1>
    </dataValidation>
    <dataValidation type="list" showInputMessage="1" showErrorMessage="1" sqref="E8:E17" xr:uid="{8419FA39-B83E-4014-B1D1-4B0E64936832}">
      <formula1>"D, TB, TĐK, K"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G37"/>
  <sheetViews>
    <sheetView topLeftCell="F4" workbookViewId="0">
      <selection activeCell="X21" sqref="X21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35.85546875" customWidth="1"/>
    <col min="4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1" width="6.85546875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7" width="6.85546875" customWidth="1"/>
    <col min="18" max="18" width="6.85546875" style="82" customWidth="1"/>
    <col min="19" max="19" width="7.7109375" customWidth="1"/>
    <col min="20" max="20" width="6.85546875" customWidth="1"/>
    <col min="21" max="21" width="6.85546875" style="120" customWidth="1"/>
    <col min="22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42578125" customWidth="1"/>
    <col min="31" max="31" width="18" customWidth="1"/>
    <col min="32" max="32" width="20.42578125" customWidth="1"/>
  </cols>
  <sheetData>
    <row r="2" spans="1:85" ht="25.5" x14ac:dyDescent="0.35">
      <c r="C2" s="83" t="s">
        <v>103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104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24.95" customHeight="1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60" customHeight="1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0.95" customHeight="1" thickBot="1" x14ac:dyDescent="0.3">
      <c r="A7" s="12"/>
      <c r="B7" s="129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30.95" customHeight="1" x14ac:dyDescent="0.25">
      <c r="A8" s="136">
        <v>1</v>
      </c>
      <c r="B8" s="182" t="s">
        <v>105</v>
      </c>
      <c r="C8" s="137" t="s">
        <v>106</v>
      </c>
      <c r="D8" s="21">
        <v>0.5</v>
      </c>
      <c r="E8" s="21" t="s">
        <v>16</v>
      </c>
      <c r="F8" s="86" t="s">
        <v>55</v>
      </c>
      <c r="G8" s="23"/>
      <c r="H8" s="23"/>
      <c r="I8" s="87"/>
      <c r="J8" s="88"/>
      <c r="K8" s="89"/>
      <c r="L8" s="106"/>
      <c r="M8" s="23"/>
      <c r="N8" s="23"/>
      <c r="O8" s="87"/>
      <c r="P8" s="90"/>
      <c r="Q8" s="90"/>
      <c r="R8" s="27"/>
      <c r="S8" s="91"/>
      <c r="T8" s="91"/>
      <c r="U8" s="92"/>
      <c r="V8" s="90"/>
      <c r="W8" s="90"/>
      <c r="X8" s="87"/>
      <c r="Y8" s="91"/>
      <c r="Z8" s="28"/>
      <c r="AB8" s="30">
        <f>D8+J8+P8+V8</f>
        <v>0.5</v>
      </c>
      <c r="AC8" s="30">
        <f>G8+M8+S8+Y8</f>
        <v>0</v>
      </c>
      <c r="AD8" s="31">
        <f>AB8/10</f>
        <v>0.05</v>
      </c>
      <c r="AE8" s="94">
        <v>2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30.95" customHeight="1" x14ac:dyDescent="0.25">
      <c r="A9" s="136">
        <v>2</v>
      </c>
      <c r="B9" s="183"/>
      <c r="C9" s="137" t="s">
        <v>107</v>
      </c>
      <c r="D9" s="21">
        <v>0.5</v>
      </c>
      <c r="E9" s="21" t="s">
        <v>16</v>
      </c>
      <c r="F9" s="86" t="s">
        <v>24</v>
      </c>
      <c r="G9" s="23"/>
      <c r="H9" s="23"/>
      <c r="I9" s="87"/>
      <c r="J9" s="88"/>
      <c r="K9" s="89"/>
      <c r="L9" s="106"/>
      <c r="M9" s="26"/>
      <c r="N9" s="23"/>
      <c r="O9" s="87"/>
      <c r="P9" s="97"/>
      <c r="Q9" s="97"/>
      <c r="R9" s="27"/>
      <c r="S9" s="98"/>
      <c r="T9" s="98"/>
      <c r="U9" s="92"/>
      <c r="V9" s="97"/>
      <c r="W9" s="97"/>
      <c r="X9" s="87"/>
      <c r="Y9" s="98"/>
      <c r="Z9" s="99"/>
      <c r="AB9" s="30">
        <f t="shared" ref="AB9:AB21" si="0">D9+J9+P9+V9</f>
        <v>0.5</v>
      </c>
      <c r="AC9" s="30">
        <f t="shared" ref="AC9:AC21" si="1">G9+M9+S9+Y9</f>
        <v>0</v>
      </c>
      <c r="AD9" s="31">
        <f t="shared" ref="AD9:AD21" si="2">AB9/10</f>
        <v>0.05</v>
      </c>
      <c r="AE9" s="36">
        <v>3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30.95" customHeight="1" x14ac:dyDescent="0.25">
      <c r="A10" s="136">
        <v>3</v>
      </c>
      <c r="B10" s="183"/>
      <c r="C10" s="137" t="s">
        <v>108</v>
      </c>
      <c r="D10" s="21">
        <v>0.75</v>
      </c>
      <c r="E10" s="21" t="s">
        <v>16</v>
      </c>
      <c r="F10" s="86" t="s">
        <v>20</v>
      </c>
      <c r="G10" s="23"/>
      <c r="H10" s="23"/>
      <c r="I10" s="87"/>
      <c r="J10" s="88"/>
      <c r="K10" s="89"/>
      <c r="L10" s="106"/>
      <c r="M10" s="26"/>
      <c r="N10" s="23"/>
      <c r="O10" s="87"/>
      <c r="P10" s="97"/>
      <c r="Q10" s="97"/>
      <c r="R10" s="27"/>
      <c r="S10" s="98"/>
      <c r="T10" s="98"/>
      <c r="U10" s="92"/>
      <c r="V10" s="97"/>
      <c r="W10" s="97"/>
      <c r="X10" s="87"/>
      <c r="Y10" s="98"/>
      <c r="Z10" s="99"/>
      <c r="AB10" s="30">
        <f t="shared" si="0"/>
        <v>0.75</v>
      </c>
      <c r="AC10" s="30">
        <f t="shared" si="1"/>
        <v>0</v>
      </c>
      <c r="AD10" s="31">
        <f t="shared" si="2"/>
        <v>7.4999999999999997E-2</v>
      </c>
      <c r="AE10" s="36">
        <v>5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30.95" customHeight="1" x14ac:dyDescent="0.25">
      <c r="A11" s="136">
        <v>4</v>
      </c>
      <c r="B11" s="183"/>
      <c r="C11" s="137" t="s">
        <v>109</v>
      </c>
      <c r="D11" s="21"/>
      <c r="E11" s="21"/>
      <c r="F11" s="86"/>
      <c r="G11" s="23"/>
      <c r="H11" s="23"/>
      <c r="I11" s="87"/>
      <c r="J11" s="88">
        <v>0.75</v>
      </c>
      <c r="K11" s="89" t="s">
        <v>17</v>
      </c>
      <c r="L11" s="106" t="s">
        <v>24</v>
      </c>
      <c r="M11" s="26"/>
      <c r="N11" s="23"/>
      <c r="O11" s="87"/>
      <c r="P11" s="97"/>
      <c r="Q11" s="97"/>
      <c r="R11" s="27"/>
      <c r="S11" s="98"/>
      <c r="T11" s="98"/>
      <c r="U11" s="92"/>
      <c r="V11" s="97"/>
      <c r="W11" s="97"/>
      <c r="X11" s="87"/>
      <c r="Y11" s="98"/>
      <c r="Z11" s="99"/>
      <c r="AB11" s="30">
        <f t="shared" si="0"/>
        <v>0.75</v>
      </c>
      <c r="AC11" s="30">
        <f t="shared" si="1"/>
        <v>0</v>
      </c>
      <c r="AD11" s="31">
        <f t="shared" si="2"/>
        <v>7.4999999999999997E-2</v>
      </c>
      <c r="AE11" s="36">
        <v>2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93" customFormat="1" ht="30.95" customHeight="1" x14ac:dyDescent="0.25">
      <c r="A12" s="136">
        <v>5</v>
      </c>
      <c r="B12" s="183"/>
      <c r="C12" s="137" t="s">
        <v>110</v>
      </c>
      <c r="D12" s="21">
        <v>0.5</v>
      </c>
      <c r="E12" s="21" t="s">
        <v>16</v>
      </c>
      <c r="F12" s="86" t="s">
        <v>25</v>
      </c>
      <c r="G12" s="23"/>
      <c r="H12" s="23"/>
      <c r="I12" s="87"/>
      <c r="J12" s="88"/>
      <c r="K12" s="89"/>
      <c r="L12" s="106"/>
      <c r="M12" s="26"/>
      <c r="N12" s="23"/>
      <c r="O12" s="87"/>
      <c r="P12" s="97"/>
      <c r="Q12" s="97"/>
      <c r="R12" s="27"/>
      <c r="S12" s="98"/>
      <c r="T12" s="98"/>
      <c r="U12" s="92"/>
      <c r="V12" s="97"/>
      <c r="W12" s="97"/>
      <c r="X12" s="87"/>
      <c r="Y12" s="98"/>
      <c r="Z12" s="99"/>
      <c r="AB12" s="30">
        <f t="shared" si="0"/>
        <v>0.5</v>
      </c>
      <c r="AC12" s="30">
        <f t="shared" si="1"/>
        <v>0</v>
      </c>
      <c r="AD12" s="31">
        <f t="shared" si="2"/>
        <v>0.05</v>
      </c>
      <c r="AE12" s="36"/>
      <c r="AF12" s="95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93" customFormat="1" ht="30.95" customHeight="1" thickBot="1" x14ac:dyDescent="0.3">
      <c r="A13" s="136">
        <v>6</v>
      </c>
      <c r="B13" s="184"/>
      <c r="C13" s="137" t="s">
        <v>111</v>
      </c>
      <c r="D13" s="21"/>
      <c r="E13" s="21"/>
      <c r="F13" s="86"/>
      <c r="G13" s="23"/>
      <c r="H13" s="23"/>
      <c r="I13" s="87"/>
      <c r="J13" s="88"/>
      <c r="K13" s="89"/>
      <c r="L13" s="106"/>
      <c r="M13" s="26"/>
      <c r="N13" s="23"/>
      <c r="O13" s="87"/>
      <c r="P13" s="97">
        <v>1</v>
      </c>
      <c r="Q13" s="97" t="s">
        <v>21</v>
      </c>
      <c r="R13" s="27" t="s">
        <v>27</v>
      </c>
      <c r="S13" s="98"/>
      <c r="T13" s="98"/>
      <c r="U13" s="92"/>
      <c r="V13" s="97"/>
      <c r="W13" s="97"/>
      <c r="X13" s="87"/>
      <c r="Y13" s="98"/>
      <c r="Z13" s="99"/>
      <c r="AB13" s="30">
        <f t="shared" si="0"/>
        <v>1</v>
      </c>
      <c r="AC13" s="30">
        <f t="shared" si="1"/>
        <v>0</v>
      </c>
      <c r="AD13" s="31">
        <f t="shared" si="2"/>
        <v>0.1</v>
      </c>
      <c r="AE13" s="36"/>
      <c r="AF13" s="95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93" customFormat="1" ht="30.95" customHeight="1" x14ac:dyDescent="0.25">
      <c r="A14" s="136">
        <v>7</v>
      </c>
      <c r="B14" s="182" t="s">
        <v>112</v>
      </c>
      <c r="C14" s="137" t="s">
        <v>113</v>
      </c>
      <c r="D14" s="21">
        <v>0.75</v>
      </c>
      <c r="E14" s="21" t="s">
        <v>16</v>
      </c>
      <c r="F14" s="86" t="s">
        <v>83</v>
      </c>
      <c r="G14" s="23"/>
      <c r="H14" s="23"/>
      <c r="I14" s="87"/>
      <c r="J14" s="88"/>
      <c r="K14" s="89"/>
      <c r="L14" s="106"/>
      <c r="M14" s="26"/>
      <c r="N14" s="23"/>
      <c r="O14" s="87"/>
      <c r="P14" s="97"/>
      <c r="Q14" s="97"/>
      <c r="R14" s="27"/>
      <c r="S14" s="98"/>
      <c r="T14" s="98"/>
      <c r="U14" s="92"/>
      <c r="V14" s="97"/>
      <c r="W14" s="97"/>
      <c r="X14" s="87"/>
      <c r="Y14" s="98"/>
      <c r="Z14" s="99"/>
      <c r="AB14" s="30">
        <f t="shared" si="0"/>
        <v>0.75</v>
      </c>
      <c r="AC14" s="30">
        <f t="shared" si="1"/>
        <v>0</v>
      </c>
      <c r="AD14" s="31">
        <f t="shared" si="2"/>
        <v>7.4999999999999997E-2</v>
      </c>
      <c r="AE14" s="36"/>
      <c r="AF14" s="95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93" customFormat="1" ht="30.95" customHeight="1" x14ac:dyDescent="0.25">
      <c r="A15" s="136">
        <v>8</v>
      </c>
      <c r="B15" s="183"/>
      <c r="C15" s="137" t="s">
        <v>114</v>
      </c>
      <c r="D15" s="21"/>
      <c r="E15" s="21"/>
      <c r="F15" s="86"/>
      <c r="G15" s="23"/>
      <c r="H15" s="23"/>
      <c r="I15" s="87"/>
      <c r="J15" s="88">
        <v>0.75</v>
      </c>
      <c r="K15" s="89" t="s">
        <v>17</v>
      </c>
      <c r="L15" s="106" t="s">
        <v>85</v>
      </c>
      <c r="M15" s="26"/>
      <c r="N15" s="23"/>
      <c r="O15" s="87"/>
      <c r="P15" s="97"/>
      <c r="Q15" s="97"/>
      <c r="R15" s="27"/>
      <c r="S15" s="98"/>
      <c r="T15" s="98"/>
      <c r="U15" s="92"/>
      <c r="V15" s="97"/>
      <c r="W15" s="97"/>
      <c r="X15" s="87"/>
      <c r="Y15" s="98"/>
      <c r="Z15" s="99"/>
      <c r="AB15" s="30">
        <f t="shared" si="0"/>
        <v>0.75</v>
      </c>
      <c r="AC15" s="30">
        <f t="shared" si="1"/>
        <v>0</v>
      </c>
      <c r="AD15" s="31">
        <f t="shared" si="2"/>
        <v>7.4999999999999997E-2</v>
      </c>
      <c r="AE15" s="36"/>
      <c r="AF15" s="9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93" customFormat="1" ht="30.95" customHeight="1" thickBot="1" x14ac:dyDescent="0.3">
      <c r="A16" s="136">
        <v>9</v>
      </c>
      <c r="B16" s="184"/>
      <c r="C16" s="137" t="s">
        <v>115</v>
      </c>
      <c r="D16" s="21"/>
      <c r="E16" s="21"/>
      <c r="F16" s="86"/>
      <c r="G16" s="23"/>
      <c r="H16" s="23"/>
      <c r="I16" s="87"/>
      <c r="J16" s="88">
        <v>1</v>
      </c>
      <c r="K16" s="89" t="s">
        <v>17</v>
      </c>
      <c r="L16" s="106" t="s">
        <v>87</v>
      </c>
      <c r="M16" s="26"/>
      <c r="N16" s="23"/>
      <c r="O16" s="87"/>
      <c r="P16" s="97"/>
      <c r="Q16" s="97"/>
      <c r="R16" s="27"/>
      <c r="S16" s="98"/>
      <c r="T16" s="98"/>
      <c r="U16" s="92"/>
      <c r="V16" s="97"/>
      <c r="W16" s="97"/>
      <c r="X16" s="87"/>
      <c r="Y16" s="98"/>
      <c r="Z16" s="99"/>
      <c r="AB16" s="30">
        <f t="shared" si="0"/>
        <v>1</v>
      </c>
      <c r="AC16" s="30">
        <f t="shared" si="1"/>
        <v>0</v>
      </c>
      <c r="AD16" s="31">
        <f t="shared" si="2"/>
        <v>0.1</v>
      </c>
      <c r="AE16" s="36"/>
      <c r="AF16" s="95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93" customFormat="1" ht="47.45" customHeight="1" x14ac:dyDescent="0.25">
      <c r="A17" s="136">
        <v>10</v>
      </c>
      <c r="B17" s="182" t="s">
        <v>116</v>
      </c>
      <c r="C17" s="137" t="s">
        <v>117</v>
      </c>
      <c r="D17" s="21">
        <v>0.5</v>
      </c>
      <c r="E17" s="21" t="s">
        <v>16</v>
      </c>
      <c r="F17" s="86" t="s">
        <v>63</v>
      </c>
      <c r="G17" s="23"/>
      <c r="H17" s="23"/>
      <c r="I17" s="87"/>
      <c r="J17" s="88"/>
      <c r="K17" s="89"/>
      <c r="L17" s="106"/>
      <c r="M17" s="26"/>
      <c r="N17" s="23"/>
      <c r="O17" s="87"/>
      <c r="P17" s="97"/>
      <c r="Q17" s="97"/>
      <c r="R17" s="27"/>
      <c r="S17" s="98"/>
      <c r="T17" s="98"/>
      <c r="U17" s="92"/>
      <c r="V17" s="97"/>
      <c r="W17" s="97"/>
      <c r="X17" s="87"/>
      <c r="Y17" s="98"/>
      <c r="Z17" s="99"/>
      <c r="AB17" s="30">
        <f t="shared" si="0"/>
        <v>0.5</v>
      </c>
      <c r="AC17" s="30">
        <f t="shared" si="1"/>
        <v>0</v>
      </c>
      <c r="AD17" s="31">
        <f t="shared" si="2"/>
        <v>0.05</v>
      </c>
      <c r="AE17" s="36"/>
      <c r="AF17" s="9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93" customFormat="1" ht="30.95" customHeight="1" x14ac:dyDescent="0.25">
      <c r="A18" s="136">
        <v>11</v>
      </c>
      <c r="B18" s="183"/>
      <c r="C18" s="137" t="s">
        <v>118</v>
      </c>
      <c r="D18" s="21">
        <v>0.5</v>
      </c>
      <c r="E18" s="21" t="s">
        <v>16</v>
      </c>
      <c r="F18" s="86" t="s">
        <v>64</v>
      </c>
      <c r="G18" s="23"/>
      <c r="H18" s="23"/>
      <c r="I18" s="87"/>
      <c r="J18" s="88"/>
      <c r="K18" s="89"/>
      <c r="L18" s="106"/>
      <c r="M18" s="26"/>
      <c r="N18" s="23"/>
      <c r="O18" s="87"/>
      <c r="P18" s="97"/>
      <c r="Q18" s="97"/>
      <c r="R18" s="27"/>
      <c r="S18" s="98"/>
      <c r="T18" s="98"/>
      <c r="U18" s="92"/>
      <c r="V18" s="97"/>
      <c r="W18" s="97"/>
      <c r="X18" s="87"/>
      <c r="Y18" s="98"/>
      <c r="Z18" s="99"/>
      <c r="AB18" s="30">
        <f t="shared" si="0"/>
        <v>0.5</v>
      </c>
      <c r="AC18" s="30">
        <f t="shared" si="1"/>
        <v>0</v>
      </c>
      <c r="AD18" s="31">
        <f t="shared" si="2"/>
        <v>0.05</v>
      </c>
      <c r="AE18" s="36"/>
      <c r="AF18" s="9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spans="1:85" s="93" customFormat="1" ht="30.95" customHeight="1" x14ac:dyDescent="0.25">
      <c r="A19" s="136">
        <v>12</v>
      </c>
      <c r="B19" s="183"/>
      <c r="C19" s="137" t="s">
        <v>119</v>
      </c>
      <c r="D19" s="21"/>
      <c r="E19" s="21"/>
      <c r="F19" s="86"/>
      <c r="G19" s="23"/>
      <c r="H19" s="23"/>
      <c r="I19" s="87"/>
      <c r="J19" s="88">
        <v>0.5</v>
      </c>
      <c r="K19" s="89" t="s">
        <v>17</v>
      </c>
      <c r="L19" s="106" t="s">
        <v>65</v>
      </c>
      <c r="M19" s="26"/>
      <c r="N19" s="23"/>
      <c r="O19" s="87"/>
      <c r="P19" s="97"/>
      <c r="Q19" s="97"/>
      <c r="R19" s="27"/>
      <c r="S19" s="98"/>
      <c r="T19" s="98"/>
      <c r="U19" s="92"/>
      <c r="V19" s="97"/>
      <c r="W19" s="97"/>
      <c r="X19" s="87"/>
      <c r="Y19" s="98"/>
      <c r="Z19" s="99"/>
      <c r="AB19" s="30">
        <f t="shared" si="0"/>
        <v>0.5</v>
      </c>
      <c r="AC19" s="30">
        <f t="shared" si="1"/>
        <v>0</v>
      </c>
      <c r="AD19" s="31">
        <f t="shared" si="2"/>
        <v>0.05</v>
      </c>
      <c r="AE19" s="36"/>
      <c r="AF19" s="9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</row>
    <row r="20" spans="1:85" s="93" customFormat="1" ht="30.95" customHeight="1" x14ac:dyDescent="0.25">
      <c r="A20" s="136">
        <v>13</v>
      </c>
      <c r="B20" s="183"/>
      <c r="C20" s="137" t="s">
        <v>120</v>
      </c>
      <c r="D20" s="21"/>
      <c r="E20" s="21"/>
      <c r="F20" s="86"/>
      <c r="G20" s="23"/>
      <c r="H20" s="23"/>
      <c r="I20" s="87"/>
      <c r="J20" s="88"/>
      <c r="K20" s="89"/>
      <c r="L20" s="106"/>
      <c r="M20" s="26"/>
      <c r="N20" s="23"/>
      <c r="O20" s="87"/>
      <c r="P20" s="97">
        <v>1</v>
      </c>
      <c r="Q20" s="97" t="s">
        <v>21</v>
      </c>
      <c r="R20" s="27" t="s">
        <v>67</v>
      </c>
      <c r="S20" s="98"/>
      <c r="T20" s="98"/>
      <c r="U20" s="92"/>
      <c r="V20" s="97"/>
      <c r="W20" s="97"/>
      <c r="X20" s="87"/>
      <c r="Y20" s="98"/>
      <c r="Z20" s="99"/>
      <c r="AB20" s="30">
        <f t="shared" si="0"/>
        <v>1</v>
      </c>
      <c r="AC20" s="30">
        <f t="shared" si="1"/>
        <v>0</v>
      </c>
      <c r="AD20" s="31">
        <f t="shared" si="2"/>
        <v>0.1</v>
      </c>
      <c r="AE20" s="36"/>
      <c r="AF20" s="95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1:85" s="93" customFormat="1" ht="30.95" customHeight="1" thickBot="1" x14ac:dyDescent="0.3">
      <c r="A21" s="136">
        <v>14</v>
      </c>
      <c r="B21" s="184"/>
      <c r="C21" s="137" t="s">
        <v>121</v>
      </c>
      <c r="D21" s="21"/>
      <c r="E21" s="21"/>
      <c r="F21" s="86"/>
      <c r="G21" s="23"/>
      <c r="H21" s="23"/>
      <c r="I21" s="87"/>
      <c r="J21" s="88"/>
      <c r="K21" s="89"/>
      <c r="L21" s="106"/>
      <c r="M21" s="26"/>
      <c r="N21" s="23"/>
      <c r="O21" s="87"/>
      <c r="P21" s="97"/>
      <c r="Q21" s="97"/>
      <c r="R21" s="27"/>
      <c r="S21" s="98"/>
      <c r="T21" s="98"/>
      <c r="U21" s="92"/>
      <c r="V21" s="97">
        <v>1</v>
      </c>
      <c r="W21" s="97" t="s">
        <v>30</v>
      </c>
      <c r="X21" s="86" t="s">
        <v>122</v>
      </c>
      <c r="Y21" s="98"/>
      <c r="Z21" s="99"/>
      <c r="AB21" s="30">
        <f t="shared" si="0"/>
        <v>1</v>
      </c>
      <c r="AC21" s="30">
        <f t="shared" si="1"/>
        <v>0</v>
      </c>
      <c r="AD21" s="31">
        <f t="shared" si="2"/>
        <v>0.1</v>
      </c>
      <c r="AE21" s="36"/>
      <c r="AF21" s="95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</row>
    <row r="22" spans="1:85" s="107" customFormat="1" ht="23.25" customHeight="1" x14ac:dyDescent="0.25">
      <c r="A22" s="154" t="s">
        <v>5</v>
      </c>
      <c r="B22" s="155"/>
      <c r="C22" s="156"/>
      <c r="D22" s="37">
        <f>SUM(D$8:D$21)</f>
        <v>4</v>
      </c>
      <c r="E22" s="37"/>
      <c r="F22" s="87"/>
      <c r="G22" s="39">
        <f>SUM(G$8:G$21)</f>
        <v>0</v>
      </c>
      <c r="H22" s="40"/>
      <c r="I22" s="87"/>
      <c r="J22" s="39">
        <f>SUM(J$8:J$21)</f>
        <v>3</v>
      </c>
      <c r="K22" s="40"/>
      <c r="L22" s="41"/>
      <c r="M22" s="37">
        <f>SUM(M$8:M$21)</f>
        <v>0</v>
      </c>
      <c r="N22" s="40"/>
      <c r="O22" s="87"/>
      <c r="P22" s="39">
        <f>SUM(P$8:P$21)</f>
        <v>2</v>
      </c>
      <c r="Q22" s="40"/>
      <c r="R22" s="27"/>
      <c r="S22" s="37">
        <f>SUM(S$8:S$21)</f>
        <v>0</v>
      </c>
      <c r="T22" s="40"/>
      <c r="U22" s="92"/>
      <c r="V22" s="39">
        <f>SUM(V$8:V$21)</f>
        <v>1</v>
      </c>
      <c r="W22" s="40"/>
      <c r="X22" s="87"/>
      <c r="Y22" s="39">
        <f>SUM(Y$8:Y$21)</f>
        <v>0</v>
      </c>
      <c r="Z22" s="40"/>
      <c r="AA22" s="93"/>
      <c r="AB22" s="37">
        <f>SUM(AB$8:AB$21)</f>
        <v>10</v>
      </c>
      <c r="AC22" s="37">
        <f>SUM(AC$8:AC$21)</f>
        <v>0</v>
      </c>
      <c r="AD22" s="43">
        <f>SUM(AD$8:AD$21)</f>
        <v>1.0000000000000002</v>
      </c>
      <c r="AE22" s="37">
        <f>SUM(AE$8:AE$21)</f>
        <v>12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85" s="107" customFormat="1" ht="23.25" customHeight="1" x14ac:dyDescent="0.25">
      <c r="A23" s="154" t="s">
        <v>33</v>
      </c>
      <c r="B23" s="155"/>
      <c r="C23" s="156"/>
      <c r="D23" s="151">
        <v>0.4</v>
      </c>
      <c r="E23" s="152"/>
      <c r="F23" s="152"/>
      <c r="G23" s="152"/>
      <c r="H23" s="153"/>
      <c r="I23" s="125"/>
      <c r="J23" s="148">
        <v>0.3</v>
      </c>
      <c r="K23" s="149"/>
      <c r="L23" s="149"/>
      <c r="M23" s="149"/>
      <c r="N23" s="150"/>
      <c r="O23" s="123"/>
      <c r="P23" s="151">
        <v>0.2</v>
      </c>
      <c r="Q23" s="152"/>
      <c r="R23" s="152"/>
      <c r="S23" s="152"/>
      <c r="T23" s="153"/>
      <c r="U23" s="125"/>
      <c r="V23" s="148">
        <v>0.1</v>
      </c>
      <c r="W23" s="149"/>
      <c r="X23" s="149"/>
      <c r="Y23" s="149"/>
      <c r="Z23" s="150"/>
      <c r="AA23" s="124"/>
      <c r="AB23" s="49"/>
      <c r="AC23" s="49"/>
      <c r="AD23" s="49"/>
      <c r="AE23" s="49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85" s="107" customFormat="1" ht="23.25" customHeight="1" x14ac:dyDescent="0.25">
      <c r="A24" s="154" t="s">
        <v>34</v>
      </c>
      <c r="B24" s="155"/>
      <c r="C24" s="156"/>
      <c r="D24" s="151" t="s">
        <v>35</v>
      </c>
      <c r="E24" s="152"/>
      <c r="F24" s="152"/>
      <c r="G24" s="152"/>
      <c r="H24" s="153"/>
      <c r="I24" s="125"/>
      <c r="J24" s="148" t="s">
        <v>36</v>
      </c>
      <c r="K24" s="157"/>
      <c r="L24" s="157"/>
      <c r="M24" s="157"/>
      <c r="N24" s="158"/>
      <c r="O24" s="126"/>
      <c r="P24" s="151" t="s">
        <v>37</v>
      </c>
      <c r="Q24" s="159"/>
      <c r="R24" s="159"/>
      <c r="S24" s="159"/>
      <c r="T24" s="160"/>
      <c r="U24" s="128"/>
      <c r="V24" s="148" t="s">
        <v>38</v>
      </c>
      <c r="W24" s="157"/>
      <c r="X24" s="157"/>
      <c r="Y24" s="157"/>
      <c r="Z24" s="158"/>
      <c r="AA24" s="127"/>
      <c r="AB24" s="49"/>
      <c r="AC24" s="49"/>
      <c r="AD24" s="49"/>
      <c r="AE24" s="53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85" s="107" customFormat="1" ht="23.25" customHeight="1" x14ac:dyDescent="0.25">
      <c r="A25" s="108"/>
      <c r="B25" s="108"/>
      <c r="C25" s="108"/>
      <c r="D25" s="86" t="s">
        <v>39</v>
      </c>
      <c r="E25" s="86" t="s">
        <v>40</v>
      </c>
      <c r="F25" s="86"/>
      <c r="G25" s="86" t="s">
        <v>39</v>
      </c>
      <c r="H25" s="86" t="s">
        <v>40</v>
      </c>
      <c r="I25" s="86"/>
      <c r="J25" s="86" t="s">
        <v>39</v>
      </c>
      <c r="K25" s="86" t="s">
        <v>40</v>
      </c>
      <c r="L25" s="86"/>
      <c r="M25" s="86" t="s">
        <v>39</v>
      </c>
      <c r="N25" s="86" t="s">
        <v>40</v>
      </c>
      <c r="O25" s="86"/>
      <c r="P25" s="86" t="s">
        <v>39</v>
      </c>
      <c r="Q25" s="86" t="s">
        <v>40</v>
      </c>
      <c r="R25" s="86"/>
      <c r="S25" s="86" t="s">
        <v>39</v>
      </c>
      <c r="T25" s="86" t="s">
        <v>40</v>
      </c>
      <c r="U25" s="86"/>
      <c r="V25" s="86" t="s">
        <v>39</v>
      </c>
      <c r="W25" s="86" t="s">
        <v>40</v>
      </c>
      <c r="X25" s="86"/>
      <c r="Y25" s="86" t="s">
        <v>39</v>
      </c>
      <c r="Z25" s="86" t="s">
        <v>40</v>
      </c>
      <c r="AA25" s="86"/>
      <c r="AB25" s="86" t="s">
        <v>5</v>
      </c>
      <c r="AC25" s="86" t="s">
        <v>41</v>
      </c>
      <c r="AD25" s="86" t="s">
        <v>42</v>
      </c>
      <c r="AE25" s="92"/>
      <c r="AF25" s="86" t="s">
        <v>43</v>
      </c>
      <c r="AG25" s="86" t="s">
        <v>41</v>
      </c>
      <c r="AH25" s="86" t="s">
        <v>42</v>
      </c>
      <c r="AI25"/>
      <c r="AJ25"/>
      <c r="AK25"/>
      <c r="AL25"/>
      <c r="AM25"/>
      <c r="AN25"/>
      <c r="AO25"/>
      <c r="AP25"/>
      <c r="AQ25"/>
    </row>
    <row r="26" spans="1:85" s="107" customFormat="1" ht="23.25" customHeight="1" x14ac:dyDescent="0.25">
      <c r="A26" s="108"/>
      <c r="B26" s="108"/>
      <c r="C26" s="108" t="s">
        <v>44</v>
      </c>
      <c r="D26" s="109">
        <f>SUMIF(E$8:E$21,"D",D$8:D$21)</f>
        <v>4</v>
      </c>
      <c r="E26" s="109">
        <f>COUNTIF(E$8:E$21,"D")</f>
        <v>7</v>
      </c>
      <c r="F26" s="86"/>
      <c r="G26" s="109">
        <f>SUMIF(H$8:H$21,"D",G$8:G$21)</f>
        <v>0</v>
      </c>
      <c r="H26" s="109">
        <f>COUNTIF(H$8:H$21,"D")</f>
        <v>0</v>
      </c>
      <c r="I26" s="86"/>
      <c r="J26" s="109">
        <f>SUMIF(K$8:K$21,"D",J$8:J$21)</f>
        <v>0</v>
      </c>
      <c r="K26" s="109">
        <f>COUNTIF(K$8:K$21,"D")</f>
        <v>0</v>
      </c>
      <c r="L26" s="86"/>
      <c r="M26" s="109">
        <f>SUMIF(N$8:N$21,"D",M$8:M$21)</f>
        <v>0</v>
      </c>
      <c r="N26" s="109">
        <f>COUNTIF(N$8:N$21,"D")</f>
        <v>0</v>
      </c>
      <c r="O26" s="86"/>
      <c r="P26" s="109">
        <f>SUMIF(Q$8:Q$21,"D",P$8:P$21)</f>
        <v>0</v>
      </c>
      <c r="Q26" s="109">
        <f>COUNTIF(Q$8:Q$21,"D")</f>
        <v>0</v>
      </c>
      <c r="R26" s="109"/>
      <c r="S26" s="109">
        <f>SUMIF(T$8:T$21,"D",S$8:S$21)</f>
        <v>0</v>
      </c>
      <c r="T26" s="109">
        <f>COUNTIF(T$8:T$21,"D")</f>
        <v>0</v>
      </c>
      <c r="U26" s="86"/>
      <c r="V26" s="109">
        <f>SUMIF(W$8:W$21,"D",V$8:V$21)</f>
        <v>0</v>
      </c>
      <c r="W26" s="109">
        <f>COUNTIF(W$8:W$21,"D")</f>
        <v>0</v>
      </c>
      <c r="X26" s="86"/>
      <c r="Y26" s="109">
        <f>SUMIF(Z$8:Z$21,"D",Y$8:Y$21)</f>
        <v>0</v>
      </c>
      <c r="Z26" s="109">
        <f>COUNTIF(Z$8:Z$21,"D")</f>
        <v>0</v>
      </c>
      <c r="AA26" s="109"/>
      <c r="AB26" s="109">
        <f>D26+G26+J26+M26+P26+S26+V26+Y26</f>
        <v>4</v>
      </c>
      <c r="AC26" s="109">
        <f>E26+H26+K26+N26+Q26+T26+W26+Z26</f>
        <v>7</v>
      </c>
      <c r="AD26" s="110">
        <f>AB26/10</f>
        <v>0.4</v>
      </c>
      <c r="AE26" s="86" t="s">
        <v>8</v>
      </c>
      <c r="AF26" s="109">
        <f>SUM(D26:D29,G26:G29)</f>
        <v>4</v>
      </c>
      <c r="AG26" s="109">
        <f>SUM(E26:E29, H26:H29)</f>
        <v>7</v>
      </c>
      <c r="AH26" s="111">
        <f>AF26/10</f>
        <v>0.4</v>
      </c>
      <c r="AI26"/>
      <c r="AJ26"/>
      <c r="AK26"/>
      <c r="AL26"/>
      <c r="AM26"/>
      <c r="AN26"/>
      <c r="AO26"/>
      <c r="AP26"/>
      <c r="AQ26"/>
    </row>
    <row r="27" spans="1:85" s="107" customFormat="1" ht="23.25" customHeight="1" x14ac:dyDescent="0.25">
      <c r="A27" s="108"/>
      <c r="B27" s="108"/>
      <c r="C27" s="108" t="s">
        <v>45</v>
      </c>
      <c r="D27" s="109">
        <f>SUMIF(E$8:E$21,"TB",D$8:D$21)</f>
        <v>0</v>
      </c>
      <c r="E27" s="109">
        <f>COUNTIF(E$8:E$21,"TB")</f>
        <v>0</v>
      </c>
      <c r="F27" s="86"/>
      <c r="G27" s="109">
        <f>SUMIF(H$8:H$21,"TB",G$8:G$21)</f>
        <v>0</v>
      </c>
      <c r="H27" s="109">
        <f>COUNTIF(H$8:H$21,"TB")</f>
        <v>0</v>
      </c>
      <c r="I27" s="86"/>
      <c r="J27" s="109">
        <f>SUMIF(K$8:K$21,"TB",J$8:J$21)</f>
        <v>3</v>
      </c>
      <c r="K27" s="109">
        <f>COUNTIF(K$8:K$21,"TB")</f>
        <v>4</v>
      </c>
      <c r="L27" s="86"/>
      <c r="M27" s="109">
        <f>SUMIF(N$8:N$21,"TB",M$8:M$21)</f>
        <v>0</v>
      </c>
      <c r="N27" s="109">
        <f>COUNTIF(N$8:N$21,"TB")</f>
        <v>0</v>
      </c>
      <c r="O27" s="86"/>
      <c r="P27" s="109">
        <f>SUMIF(Q$8:Q$21,"TB",P$8:P$21)</f>
        <v>0</v>
      </c>
      <c r="Q27" s="109">
        <f>COUNTIF(Q$8:Q$21,"TB")</f>
        <v>0</v>
      </c>
      <c r="R27" s="109"/>
      <c r="S27" s="109">
        <f>SUMIF(T$8:T$21,"TB",S$8:S$21)</f>
        <v>0</v>
      </c>
      <c r="T27" s="109">
        <f>COUNTIF(T$8:T$21,"TB")</f>
        <v>0</v>
      </c>
      <c r="U27" s="86"/>
      <c r="V27" s="109">
        <f>SUMIF(W$8:W$21,"TB",V$8:V$21)</f>
        <v>0</v>
      </c>
      <c r="W27" s="109">
        <f>COUNTIF(W$8:W$21,"TB")</f>
        <v>0</v>
      </c>
      <c r="X27" s="86"/>
      <c r="Y27" s="109">
        <f>SUMIF(Z$8:Z$21,"TB",Y$8:Y$21)</f>
        <v>0</v>
      </c>
      <c r="Z27" s="109">
        <f>COUNTIF(Z$8:Z$21,"TB")</f>
        <v>0</v>
      </c>
      <c r="AA27" s="109"/>
      <c r="AB27" s="109">
        <f t="shared" ref="AB27:AC29" si="3">D27+G27+J27+M27+P27+S27+V27+Y27</f>
        <v>3</v>
      </c>
      <c r="AC27" s="109">
        <f t="shared" si="3"/>
        <v>4</v>
      </c>
      <c r="AD27" s="110">
        <f t="shared" ref="AD27:AD29" si="4">AB27/10</f>
        <v>0.3</v>
      </c>
      <c r="AE27" s="86" t="s">
        <v>9</v>
      </c>
      <c r="AF27" s="109">
        <f>SUM(J26:J29,M26:M29)</f>
        <v>3</v>
      </c>
      <c r="AG27" s="109">
        <f>SUM(K26:K29,N26:N29)</f>
        <v>4</v>
      </c>
      <c r="AH27" s="111">
        <f t="shared" ref="AH27:AH29" si="5">AF27/10</f>
        <v>0.3</v>
      </c>
      <c r="AI27"/>
      <c r="AJ27"/>
      <c r="AK27"/>
      <c r="AL27"/>
      <c r="AM27"/>
      <c r="AN27"/>
      <c r="AO27"/>
      <c r="AP27"/>
      <c r="AQ27"/>
    </row>
    <row r="28" spans="1:85" s="107" customFormat="1" ht="23.25" customHeight="1" x14ac:dyDescent="0.25">
      <c r="A28" s="108"/>
      <c r="B28" s="108"/>
      <c r="C28" s="108" t="s">
        <v>46</v>
      </c>
      <c r="D28" s="109">
        <f>SUMIF(E$8:E$21,"TĐK",D$8:D$21)</f>
        <v>0</v>
      </c>
      <c r="E28" s="109">
        <f>COUNTIF(E$8:E$21,"TĐK")</f>
        <v>0</v>
      </c>
      <c r="F28" s="86"/>
      <c r="G28" s="109">
        <f>SUMIF(H$8:H$21,"TĐK",G$8:G$21)</f>
        <v>0</v>
      </c>
      <c r="H28" s="109">
        <f>COUNTIF(H$8:H$21,"TĐK")</f>
        <v>0</v>
      </c>
      <c r="I28" s="86"/>
      <c r="J28" s="109">
        <f>SUMIF(K$8:K$21,"TĐK",J$8:J$21)</f>
        <v>0</v>
      </c>
      <c r="K28" s="109">
        <f>COUNTIF(K$8:K$21,"TĐK")</f>
        <v>0</v>
      </c>
      <c r="L28" s="86"/>
      <c r="M28" s="109">
        <f>SUMIF(N$8:N$21,"TĐK",M$8:M$21)</f>
        <v>0</v>
      </c>
      <c r="N28" s="109">
        <f>COUNTIF(N$8:N$21,"TĐK")</f>
        <v>0</v>
      </c>
      <c r="O28" s="86"/>
      <c r="P28" s="109">
        <f>SUMIF(Q$8:Q$21,"TĐK",P$8:P$21)</f>
        <v>2</v>
      </c>
      <c r="Q28" s="109">
        <f>COUNTIF(Q$8:Q$21,"TĐK")</f>
        <v>2</v>
      </c>
      <c r="R28" s="109"/>
      <c r="S28" s="109">
        <f>SUMIF(T$8:T$21,"TĐK",S$8:S$21)</f>
        <v>0</v>
      </c>
      <c r="T28" s="109">
        <f>COUNTIF(T$8:T$21,"TĐK")</f>
        <v>0</v>
      </c>
      <c r="U28" s="86"/>
      <c r="V28" s="109">
        <f>SUMIF(W$8:W$21,"TĐK",V$8:V$21)</f>
        <v>0</v>
      </c>
      <c r="W28" s="109">
        <f>COUNTIF(W$8:W$21,"TĐK")</f>
        <v>0</v>
      </c>
      <c r="X28" s="86"/>
      <c r="Y28" s="109">
        <f>SUMIF(Z$8:Z$21,"TĐK",Y$8:Y$21)</f>
        <v>0</v>
      </c>
      <c r="Z28" s="109">
        <f>COUNTIF(Z$8:Z$21,"TĐK")</f>
        <v>0</v>
      </c>
      <c r="AA28" s="109"/>
      <c r="AB28" s="109">
        <f t="shared" si="3"/>
        <v>2</v>
      </c>
      <c r="AC28" s="109">
        <f t="shared" si="3"/>
        <v>2</v>
      </c>
      <c r="AD28" s="110">
        <f t="shared" si="4"/>
        <v>0.2</v>
      </c>
      <c r="AE28" s="86" t="s">
        <v>10</v>
      </c>
      <c r="AF28" s="109">
        <f>SUM(P26:P29, S26:S29)</f>
        <v>2</v>
      </c>
      <c r="AG28" s="109">
        <f>SUM(Q26:Q29, T26:T29)</f>
        <v>2</v>
      </c>
      <c r="AH28" s="111">
        <f t="shared" si="5"/>
        <v>0.2</v>
      </c>
      <c r="AI28"/>
      <c r="AJ28"/>
      <c r="AK28"/>
      <c r="AL28"/>
      <c r="AM28"/>
      <c r="AN28"/>
      <c r="AO28"/>
      <c r="AP28"/>
      <c r="AQ28"/>
    </row>
    <row r="29" spans="1:85" s="107" customFormat="1" ht="23.25" customHeight="1" x14ac:dyDescent="0.25">
      <c r="A29" s="108"/>
      <c r="B29" s="108"/>
      <c r="C29" s="108" t="s">
        <v>47</v>
      </c>
      <c r="D29" s="109">
        <f>SUMIF(E$8:E$21,"K",D$8:D$21)</f>
        <v>0</v>
      </c>
      <c r="E29" s="109">
        <f>COUNTIF(E$8:E$21,"K")</f>
        <v>0</v>
      </c>
      <c r="F29" s="86"/>
      <c r="G29" s="109">
        <f>SUMIF(H$8:H$21,"K",G$8:G$21)</f>
        <v>0</v>
      </c>
      <c r="H29" s="109">
        <f>COUNTIF(H$8:H$21,"K")</f>
        <v>0</v>
      </c>
      <c r="I29" s="86"/>
      <c r="J29" s="109">
        <f>SUMIF(K$8:K$21,"K",J$8:J$21)</f>
        <v>0</v>
      </c>
      <c r="K29" s="109">
        <f>COUNTIF(K$8:K$21,"K")</f>
        <v>0</v>
      </c>
      <c r="L29" s="86"/>
      <c r="M29" s="109">
        <f>SUMIF(N$8:N$21,"K",M$8:M$21)</f>
        <v>0</v>
      </c>
      <c r="N29" s="109">
        <f>COUNTIF(N$8:N$21,"K")</f>
        <v>0</v>
      </c>
      <c r="O29" s="86"/>
      <c r="P29" s="109">
        <f>SUMIF(Q$8:Q$21,"K",P$8:P$21)</f>
        <v>0</v>
      </c>
      <c r="Q29" s="109">
        <f>COUNTIF(Q$8:Q$21,"K")</f>
        <v>0</v>
      </c>
      <c r="R29" s="109"/>
      <c r="S29" s="109">
        <f>SUMIF(T$8:T$21,"K",S$8:S$21)</f>
        <v>0</v>
      </c>
      <c r="T29" s="109">
        <f>COUNTIF(T$8:T$21,"K")</f>
        <v>0</v>
      </c>
      <c r="U29" s="86"/>
      <c r="V29" s="109">
        <f>SUMIF(W$8:W$21,"K",V$8:V$21)</f>
        <v>1</v>
      </c>
      <c r="W29" s="109">
        <f>COUNTIF(W$8:W$21,"K")</f>
        <v>1</v>
      </c>
      <c r="X29" s="86"/>
      <c r="Y29" s="109">
        <f>SUMIF(Z$8:Z$21,"K",Y$8:Y$21)</f>
        <v>0</v>
      </c>
      <c r="Z29" s="109">
        <f>COUNTIF(Z$8:Z$21,"K")</f>
        <v>0</v>
      </c>
      <c r="AA29" s="109"/>
      <c r="AB29" s="109">
        <f t="shared" si="3"/>
        <v>1</v>
      </c>
      <c r="AC29" s="109">
        <f t="shared" si="3"/>
        <v>1</v>
      </c>
      <c r="AD29" s="110">
        <f t="shared" si="4"/>
        <v>0.1</v>
      </c>
      <c r="AE29" s="86" t="s">
        <v>11</v>
      </c>
      <c r="AF29" s="109">
        <f>SUM(V26:V29,Y26:Y29)</f>
        <v>1</v>
      </c>
      <c r="AG29" s="109">
        <f>SUM(W26:W29,Z26:Z29)</f>
        <v>1</v>
      </c>
      <c r="AH29" s="111">
        <f t="shared" si="5"/>
        <v>0.1</v>
      </c>
      <c r="AI29"/>
      <c r="AJ29"/>
      <c r="AK29"/>
      <c r="AL29"/>
      <c r="AM29"/>
      <c r="AN29"/>
      <c r="AO29"/>
      <c r="AP29"/>
      <c r="AQ29"/>
    </row>
    <row r="30" spans="1:85" s="107" customFormat="1" ht="23.25" customHeight="1" x14ac:dyDescent="0.25">
      <c r="A30" s="108"/>
      <c r="B30" s="108"/>
      <c r="C30" s="108"/>
      <c r="D30" s="112"/>
      <c r="E30" s="112"/>
      <c r="F30" s="113"/>
      <c r="G30" s="112"/>
      <c r="H30" s="112"/>
      <c r="I30" s="113"/>
      <c r="J30" s="112"/>
      <c r="K30" s="112"/>
      <c r="L30" s="113"/>
      <c r="M30" s="112"/>
      <c r="N30" s="112"/>
      <c r="O30" s="113"/>
      <c r="P30" s="112"/>
      <c r="Q30" s="112"/>
      <c r="R30" s="112"/>
      <c r="S30" s="112"/>
      <c r="T30" s="112"/>
      <c r="U30" s="113"/>
      <c r="V30" s="112"/>
      <c r="W30" s="112"/>
      <c r="X30" s="113"/>
      <c r="Y30" s="112"/>
      <c r="Z30" s="112"/>
      <c r="AA30" s="112"/>
      <c r="AB30" s="112"/>
      <c r="AC30" s="112"/>
      <c r="AD30" s="114"/>
      <c r="AE30" s="113"/>
      <c r="AF30" s="112"/>
      <c r="AG30" s="112"/>
      <c r="AH30" s="115"/>
      <c r="AI30"/>
      <c r="AJ30"/>
      <c r="AK30"/>
      <c r="AL30"/>
      <c r="AM30"/>
      <c r="AN30"/>
      <c r="AO30"/>
      <c r="AP30"/>
      <c r="AQ30"/>
    </row>
    <row r="31" spans="1:85" s="107" customFormat="1" ht="23.25" customHeight="1" x14ac:dyDescent="0.25">
      <c r="A31" s="108"/>
      <c r="B31" s="108"/>
      <c r="C31" s="108"/>
      <c r="D31" s="112"/>
      <c r="E31" s="112"/>
      <c r="F31" s="113"/>
      <c r="G31" s="112"/>
      <c r="H31" s="112"/>
      <c r="I31" s="113"/>
      <c r="J31" s="116"/>
      <c r="K31" s="116" t="s">
        <v>48</v>
      </c>
      <c r="L31" s="116"/>
      <c r="M31" s="112"/>
      <c r="N31" s="112"/>
      <c r="O31" s="113"/>
      <c r="P31" s="112"/>
      <c r="Q31" s="112"/>
      <c r="R31" s="112"/>
      <c r="S31" s="113"/>
      <c r="T31" s="113" t="s">
        <v>49</v>
      </c>
      <c r="U31" s="113"/>
      <c r="V31" s="112"/>
      <c r="W31" s="112"/>
      <c r="X31" s="113"/>
      <c r="Y31" s="112"/>
      <c r="Z31" s="112"/>
      <c r="AA31" s="112"/>
      <c r="AB31" s="112"/>
      <c r="AC31" s="112"/>
      <c r="AD31" s="114"/>
      <c r="AE31" s="113"/>
      <c r="AF31" s="112"/>
      <c r="AG31" s="112"/>
      <c r="AH31" s="115"/>
      <c r="AI31"/>
      <c r="AJ31"/>
      <c r="AK31"/>
      <c r="AL31"/>
      <c r="AM31"/>
      <c r="AN31"/>
      <c r="AO31"/>
      <c r="AP31"/>
      <c r="AQ31"/>
    </row>
    <row r="32" spans="1:85" s="107" customFormat="1" ht="23.25" customHeight="1" x14ac:dyDescent="0.25">
      <c r="A32" s="108"/>
      <c r="B32" s="108"/>
      <c r="C32" s="108"/>
      <c r="D32" s="112"/>
      <c r="E32" s="112"/>
      <c r="F32" s="113"/>
      <c r="G32" s="112"/>
      <c r="H32" s="112"/>
      <c r="I32" s="113"/>
      <c r="J32" s="116" t="s">
        <v>44</v>
      </c>
      <c r="K32" s="117">
        <f>AD26</f>
        <v>0.4</v>
      </c>
      <c r="L32" s="118"/>
      <c r="M32" s="112"/>
      <c r="N32" s="112"/>
      <c r="O32" s="113"/>
      <c r="P32" s="112"/>
      <c r="Q32" s="112"/>
      <c r="R32" s="112"/>
      <c r="S32" s="116" t="s">
        <v>8</v>
      </c>
      <c r="T32" s="117">
        <f>AH26</f>
        <v>0.4</v>
      </c>
      <c r="U32" s="118"/>
      <c r="V32" s="112"/>
      <c r="W32" s="112"/>
      <c r="X32" s="113"/>
      <c r="Y32" s="112"/>
      <c r="Z32" s="112"/>
      <c r="AA32" s="112"/>
      <c r="AB32" s="112"/>
      <c r="AC32" s="112"/>
      <c r="AD32" s="114"/>
      <c r="AE32" s="113"/>
      <c r="AF32" s="112"/>
      <c r="AG32" s="112"/>
      <c r="AH32" s="115"/>
      <c r="AI32"/>
      <c r="AJ32"/>
      <c r="AK32"/>
      <c r="AL32"/>
      <c r="AM32"/>
      <c r="AN32"/>
      <c r="AO32"/>
      <c r="AP32"/>
      <c r="AQ32"/>
    </row>
    <row r="33" spans="1:43" s="107" customFormat="1" ht="23.25" customHeight="1" x14ac:dyDescent="0.25">
      <c r="A33" s="108"/>
      <c r="B33" s="108"/>
      <c r="C33" s="108"/>
      <c r="D33" s="112"/>
      <c r="E33" s="112"/>
      <c r="F33" s="113"/>
      <c r="G33" s="112"/>
      <c r="H33" s="112"/>
      <c r="I33" s="113"/>
      <c r="J33" s="116" t="s">
        <v>45</v>
      </c>
      <c r="K33" s="117">
        <f t="shared" ref="K33:K35" si="6">AD27</f>
        <v>0.3</v>
      </c>
      <c r="L33" s="118"/>
      <c r="M33" s="112"/>
      <c r="N33" s="112"/>
      <c r="O33" s="113"/>
      <c r="P33" s="112"/>
      <c r="Q33" s="112"/>
      <c r="R33" s="112"/>
      <c r="S33" s="116" t="s">
        <v>9</v>
      </c>
      <c r="T33" s="117">
        <f t="shared" ref="T33:T35" si="7">AH27</f>
        <v>0.3</v>
      </c>
      <c r="U33" s="118"/>
      <c r="V33" s="112"/>
      <c r="W33" s="112"/>
      <c r="X33" s="113"/>
      <c r="Y33" s="112"/>
      <c r="Z33" s="112"/>
      <c r="AA33" s="112"/>
      <c r="AB33" s="112"/>
      <c r="AC33" s="112"/>
      <c r="AD33" s="114"/>
      <c r="AE33" s="113"/>
      <c r="AF33" s="112"/>
      <c r="AG33" s="112"/>
      <c r="AH33" s="115"/>
      <c r="AI33"/>
      <c r="AJ33"/>
      <c r="AK33"/>
      <c r="AL33"/>
      <c r="AM33"/>
      <c r="AN33"/>
      <c r="AO33"/>
      <c r="AP33"/>
      <c r="AQ33"/>
    </row>
    <row r="34" spans="1:43" s="107" customFormat="1" ht="23.25" customHeight="1" x14ac:dyDescent="0.25">
      <c r="A34" s="108"/>
      <c r="B34" s="108"/>
      <c r="C34" s="108"/>
      <c r="D34" s="112"/>
      <c r="E34" s="112"/>
      <c r="F34" s="113"/>
      <c r="G34" s="112"/>
      <c r="H34" s="112"/>
      <c r="I34" s="113"/>
      <c r="J34" s="116" t="s">
        <v>46</v>
      </c>
      <c r="K34" s="117">
        <f t="shared" si="6"/>
        <v>0.2</v>
      </c>
      <c r="L34" s="118"/>
      <c r="M34" s="112"/>
      <c r="N34" s="112"/>
      <c r="O34" s="113"/>
      <c r="P34" s="112"/>
      <c r="Q34" s="112"/>
      <c r="R34" s="112"/>
      <c r="S34" s="116" t="s">
        <v>10</v>
      </c>
      <c r="T34" s="117">
        <f t="shared" si="7"/>
        <v>0.2</v>
      </c>
      <c r="U34" s="118"/>
      <c r="V34" s="112"/>
      <c r="W34" s="112"/>
      <c r="X34" s="113"/>
      <c r="Y34" s="112"/>
      <c r="Z34" s="112"/>
      <c r="AA34" s="112"/>
      <c r="AB34" s="112"/>
      <c r="AC34" s="112"/>
      <c r="AD34" s="114"/>
      <c r="AE34" s="113"/>
      <c r="AF34" s="112"/>
      <c r="AG34" s="112"/>
      <c r="AH34" s="115"/>
      <c r="AI34"/>
      <c r="AJ34"/>
      <c r="AK34"/>
      <c r="AL34"/>
      <c r="AM34"/>
      <c r="AN34"/>
      <c r="AO34"/>
      <c r="AP34"/>
      <c r="AQ34"/>
    </row>
    <row r="35" spans="1:43" s="107" customFormat="1" ht="23.25" customHeight="1" x14ac:dyDescent="0.25">
      <c r="A35" s="108"/>
      <c r="B35" s="108"/>
      <c r="C35" s="108"/>
      <c r="D35" s="112"/>
      <c r="E35" s="112"/>
      <c r="F35" s="113"/>
      <c r="G35" s="112"/>
      <c r="H35" s="112"/>
      <c r="I35" s="113"/>
      <c r="J35" s="116" t="s">
        <v>47</v>
      </c>
      <c r="K35" s="117">
        <f t="shared" si="6"/>
        <v>0.1</v>
      </c>
      <c r="L35" s="118"/>
      <c r="M35" s="112"/>
      <c r="N35" s="112"/>
      <c r="O35" s="113"/>
      <c r="P35" s="112"/>
      <c r="Q35" s="112"/>
      <c r="R35" s="112"/>
      <c r="S35" s="116" t="s">
        <v>11</v>
      </c>
      <c r="T35" s="117">
        <f t="shared" si="7"/>
        <v>0.1</v>
      </c>
      <c r="U35" s="118"/>
      <c r="V35" s="112"/>
      <c r="W35" s="112"/>
      <c r="X35" s="113"/>
      <c r="Y35" s="112"/>
      <c r="Z35" s="112"/>
      <c r="AA35" s="112"/>
      <c r="AB35" s="112"/>
      <c r="AC35" s="112"/>
      <c r="AD35" s="114"/>
      <c r="AE35" s="113"/>
      <c r="AF35" s="112"/>
      <c r="AG35" s="112"/>
      <c r="AH35" s="115"/>
      <c r="AI35"/>
      <c r="AJ35"/>
      <c r="AK35"/>
      <c r="AL35"/>
      <c r="AM35"/>
      <c r="AN35"/>
      <c r="AO35"/>
      <c r="AP35"/>
      <c r="AQ35"/>
    </row>
    <row r="36" spans="1:43" ht="30.75" customHeight="1" x14ac:dyDescent="0.25"/>
    <row r="37" spans="1:43" ht="350.25" customHeight="1" x14ac:dyDescent="0.25">
      <c r="C37" s="145" t="s">
        <v>90</v>
      </c>
      <c r="D37" s="145"/>
      <c r="E37" s="145"/>
      <c r="F37" s="145"/>
      <c r="G37" s="145"/>
      <c r="H37" s="145"/>
      <c r="I37" s="145"/>
      <c r="J37" s="145"/>
      <c r="K37" s="145"/>
      <c r="L37" s="121"/>
      <c r="M37" s="122"/>
      <c r="N37" s="146" t="s">
        <v>51</v>
      </c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</row>
  </sheetData>
  <mergeCells count="27">
    <mergeCell ref="B8:B13"/>
    <mergeCell ref="A5:A6"/>
    <mergeCell ref="B5:B6"/>
    <mergeCell ref="C5:C6"/>
    <mergeCell ref="D5:AA5"/>
    <mergeCell ref="AE5:AE6"/>
    <mergeCell ref="D6:I6"/>
    <mergeCell ref="J6:O6"/>
    <mergeCell ref="P6:U6"/>
    <mergeCell ref="V6:AA6"/>
    <mergeCell ref="AB5:AC6"/>
    <mergeCell ref="AD5:AD6"/>
    <mergeCell ref="B14:B16"/>
    <mergeCell ref="B17:B21"/>
    <mergeCell ref="A22:C22"/>
    <mergeCell ref="A23:C23"/>
    <mergeCell ref="D23:H23"/>
    <mergeCell ref="C37:K37"/>
    <mergeCell ref="N37:AE37"/>
    <mergeCell ref="P23:T23"/>
    <mergeCell ref="V23:Z23"/>
    <mergeCell ref="A24:C24"/>
    <mergeCell ref="D24:H24"/>
    <mergeCell ref="J24:N24"/>
    <mergeCell ref="P24:T24"/>
    <mergeCell ref="V24:Z24"/>
    <mergeCell ref="J23:N23"/>
  </mergeCells>
  <dataValidations count="2">
    <dataValidation type="list" showInputMessage="1" showErrorMessage="1" sqref="E9:E21" xr:uid="{00000000-0002-0000-0200-000000000000}">
      <formula1>"D, TB, TĐK, K"</formula1>
    </dataValidation>
    <dataValidation type="list" allowBlank="1" showInputMessage="1" showErrorMessage="1" sqref="E8 T8:T21 H8:H21 K9:K21 N8:N21 Q9:Q21 W8:W21 Z8:Z21" xr:uid="{00000000-0002-0000-0200-000001000000}">
      <formula1>"D,TB,TĐK,K"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G36"/>
  <sheetViews>
    <sheetView topLeftCell="A9" zoomScale="80" zoomScaleNormal="80" workbookViewId="0">
      <selection activeCell="R16" sqref="R16"/>
    </sheetView>
  </sheetViews>
  <sheetFormatPr defaultColWidth="9.140625" defaultRowHeight="15" x14ac:dyDescent="0.25"/>
  <cols>
    <col min="1" max="1" width="11.7109375" style="1" customWidth="1"/>
    <col min="2" max="2" width="23" style="1" customWidth="1"/>
    <col min="3" max="3" width="35.85546875" style="2" customWidth="1"/>
    <col min="4" max="5" width="6.85546875" style="3" customWidth="1"/>
    <col min="6" max="6" width="6.85546875" style="4" customWidth="1"/>
    <col min="7" max="7" width="7.85546875" style="2" customWidth="1"/>
    <col min="8" max="8" width="6.85546875" style="2" customWidth="1"/>
    <col min="9" max="9" width="6.85546875" style="5" customWidth="1"/>
    <col min="10" max="10" width="6.85546875" style="2" customWidth="1"/>
    <col min="11" max="11" width="10.7109375" style="2" customWidth="1"/>
    <col min="12" max="12" width="6.85546875" style="6" customWidth="1"/>
    <col min="13" max="13" width="7.85546875" style="2" customWidth="1"/>
    <col min="14" max="14" width="6.85546875" style="2" customWidth="1"/>
    <col min="15" max="15" width="6.85546875" style="5" customWidth="1"/>
    <col min="16" max="17" width="6.85546875" style="2" customWidth="1"/>
    <col min="18" max="18" width="6.85546875" style="1" customWidth="1"/>
    <col min="19" max="19" width="7.7109375" style="2" customWidth="1"/>
    <col min="20" max="20" width="11.140625" style="2" customWidth="1"/>
    <col min="21" max="21" width="6.85546875" style="6" customWidth="1"/>
    <col min="22" max="23" width="6.85546875" style="2" customWidth="1"/>
    <col min="24" max="24" width="6.85546875" style="5" customWidth="1"/>
    <col min="25" max="25" width="9.28515625" style="2" customWidth="1"/>
    <col min="26" max="27" width="6.85546875" style="2" customWidth="1"/>
    <col min="28" max="28" width="9.28515625" style="2" customWidth="1"/>
    <col min="29" max="29" width="8.28515625" style="2" customWidth="1"/>
    <col min="30" max="30" width="16.42578125" style="2" customWidth="1"/>
    <col min="31" max="31" width="18" style="7" customWidth="1"/>
    <col min="32" max="32" width="20.42578125" style="7" customWidth="1"/>
    <col min="33" max="85" width="9.140625" style="7"/>
    <col min="86" max="16384" width="9.140625" style="2"/>
  </cols>
  <sheetData>
    <row r="2" spans="1:85" ht="25.5" x14ac:dyDescent="0.35">
      <c r="C2" s="8" t="s">
        <v>0</v>
      </c>
      <c r="D2" s="9"/>
      <c r="E2" s="9"/>
      <c r="F2" s="9"/>
      <c r="G2" s="8"/>
      <c r="H2" s="8"/>
      <c r="I2" s="10"/>
      <c r="J2" s="8"/>
      <c r="K2" s="8"/>
      <c r="L2" s="8"/>
      <c r="M2" s="8"/>
      <c r="N2" s="8"/>
      <c r="O2" s="10"/>
      <c r="P2" s="8"/>
      <c r="Q2" s="8"/>
      <c r="R2" s="10"/>
      <c r="S2" s="8"/>
      <c r="T2" s="8"/>
      <c r="U2" s="8"/>
      <c r="V2" s="8"/>
      <c r="W2" s="8"/>
      <c r="X2" s="10"/>
      <c r="Y2" s="8"/>
      <c r="Z2" s="8"/>
      <c r="AA2" s="8"/>
      <c r="AB2" s="8"/>
      <c r="AC2" s="8"/>
      <c r="AD2" s="8"/>
    </row>
    <row r="3" spans="1:85" ht="25.5" x14ac:dyDescent="0.35">
      <c r="C3" s="8" t="s">
        <v>52</v>
      </c>
      <c r="D3" s="9"/>
      <c r="E3" s="9"/>
      <c r="F3" s="9"/>
      <c r="G3" s="8"/>
      <c r="H3" s="8"/>
      <c r="I3" s="10"/>
      <c r="J3" s="8"/>
      <c r="K3" s="8"/>
      <c r="L3" s="8"/>
      <c r="M3" s="8"/>
      <c r="N3" s="8"/>
      <c r="O3" s="10"/>
      <c r="P3" s="8"/>
      <c r="Q3" s="8"/>
      <c r="R3" s="10"/>
      <c r="S3" s="8"/>
      <c r="T3" s="8"/>
      <c r="U3" s="8"/>
      <c r="V3" s="8"/>
      <c r="W3" s="8"/>
      <c r="X3" s="10"/>
      <c r="Y3" s="8"/>
      <c r="Z3" s="8"/>
      <c r="AA3" s="8"/>
      <c r="AB3" s="8"/>
      <c r="AC3" s="8"/>
      <c r="AD3" s="8"/>
    </row>
    <row r="5" spans="1:85" ht="24.95" customHeight="1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60" customHeight="1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11"/>
    </row>
    <row r="7" spans="1:85" ht="30.95" customHeight="1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11"/>
    </row>
    <row r="8" spans="1:85" s="33" customFormat="1" ht="30.95" customHeight="1" x14ac:dyDescent="0.25">
      <c r="A8" s="19">
        <v>1</v>
      </c>
      <c r="B8" s="161" t="s">
        <v>53</v>
      </c>
      <c r="C8" s="20" t="s">
        <v>54</v>
      </c>
      <c r="D8" s="21">
        <v>1</v>
      </c>
      <c r="E8" s="21" t="s">
        <v>16</v>
      </c>
      <c r="F8" s="22" t="s">
        <v>55</v>
      </c>
      <c r="G8" s="23"/>
      <c r="H8" s="23"/>
      <c r="I8" s="22"/>
      <c r="J8" s="24"/>
      <c r="K8" s="21"/>
      <c r="L8" s="25"/>
      <c r="M8" s="26"/>
      <c r="N8" s="23"/>
      <c r="O8" s="22"/>
      <c r="P8" s="73"/>
      <c r="Q8" s="73"/>
      <c r="R8" s="27"/>
      <c r="S8" s="74"/>
      <c r="T8" s="74"/>
      <c r="U8" s="22"/>
      <c r="V8" s="73"/>
      <c r="W8" s="73"/>
      <c r="X8" s="22"/>
      <c r="Y8" s="74"/>
      <c r="Z8" s="28"/>
      <c r="AA8" s="29"/>
      <c r="AB8" s="30">
        <f>D8+J8+P8+V8</f>
        <v>1</v>
      </c>
      <c r="AC8" s="30">
        <f>G8+M8+S8+Y8</f>
        <v>0</v>
      </c>
      <c r="AD8" s="31">
        <v>0.1</v>
      </c>
      <c r="AE8" s="36">
        <v>1.5</v>
      </c>
      <c r="AF8" s="32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33" customFormat="1" ht="30.95" customHeight="1" x14ac:dyDescent="0.25">
      <c r="A9" s="19">
        <v>2</v>
      </c>
      <c r="B9" s="162"/>
      <c r="C9" s="20" t="s">
        <v>56</v>
      </c>
      <c r="D9" s="24">
        <v>0.5</v>
      </c>
      <c r="E9" s="21" t="s">
        <v>16</v>
      </c>
      <c r="F9" s="25" t="s">
        <v>57</v>
      </c>
      <c r="G9" s="23"/>
      <c r="H9" s="23"/>
      <c r="I9" s="22"/>
      <c r="J9" s="24"/>
      <c r="K9" s="21"/>
      <c r="L9" s="29"/>
      <c r="M9" s="26"/>
      <c r="N9" s="23"/>
      <c r="O9" s="22"/>
      <c r="P9" s="34"/>
      <c r="Q9" s="34"/>
      <c r="R9" s="27"/>
      <c r="S9" s="35"/>
      <c r="T9" s="35"/>
      <c r="U9" s="22"/>
      <c r="V9" s="34"/>
      <c r="W9" s="34"/>
      <c r="X9" s="22"/>
      <c r="Y9" s="35"/>
      <c r="Z9" s="23"/>
      <c r="AA9" s="29"/>
      <c r="AB9" s="30">
        <f t="shared" ref="AB9:AB21" si="0">D9+J9+P9+V9</f>
        <v>0.5</v>
      </c>
      <c r="AC9" s="30">
        <f t="shared" ref="AC9:AC19" si="1">G9+M9+S9+Y9</f>
        <v>0</v>
      </c>
      <c r="AD9" s="31">
        <v>0.05</v>
      </c>
      <c r="AE9" s="36">
        <v>2</v>
      </c>
      <c r="AF9" s="32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33" customFormat="1" ht="30.95" customHeight="1" x14ac:dyDescent="0.25">
      <c r="A10" s="19">
        <v>3</v>
      </c>
      <c r="B10" s="163"/>
      <c r="C10" s="20" t="s">
        <v>56</v>
      </c>
      <c r="D10" s="24">
        <v>0.5</v>
      </c>
      <c r="E10" s="21" t="s">
        <v>17</v>
      </c>
      <c r="F10" s="25" t="s">
        <v>58</v>
      </c>
      <c r="G10" s="23"/>
      <c r="H10" s="23"/>
      <c r="I10" s="22"/>
      <c r="J10" s="24"/>
      <c r="K10" s="21"/>
      <c r="L10" s="29"/>
      <c r="M10" s="26"/>
      <c r="N10" s="23"/>
      <c r="O10" s="22"/>
      <c r="P10" s="34"/>
      <c r="Q10" s="34"/>
      <c r="R10" s="27"/>
      <c r="S10" s="35"/>
      <c r="T10" s="35"/>
      <c r="U10" s="22"/>
      <c r="V10" s="34"/>
      <c r="W10" s="34"/>
      <c r="X10" s="22"/>
      <c r="Y10" s="35"/>
      <c r="Z10" s="23"/>
      <c r="AA10" s="29"/>
      <c r="AB10" s="30">
        <f t="shared" si="0"/>
        <v>0.5</v>
      </c>
      <c r="AC10" s="30">
        <f t="shared" si="1"/>
        <v>0</v>
      </c>
      <c r="AD10" s="31">
        <v>0.05</v>
      </c>
      <c r="AE10" s="36">
        <v>2</v>
      </c>
      <c r="AF10" s="32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33" customFormat="1" ht="30.95" customHeight="1" x14ac:dyDescent="0.25">
      <c r="A11" s="19">
        <v>4</v>
      </c>
      <c r="B11" s="161" t="s">
        <v>18</v>
      </c>
      <c r="C11" s="20" t="s">
        <v>19</v>
      </c>
      <c r="D11" s="21">
        <v>1</v>
      </c>
      <c r="E11" s="21" t="s">
        <v>16</v>
      </c>
      <c r="F11" s="22" t="s">
        <v>20</v>
      </c>
      <c r="G11" s="23"/>
      <c r="H11" s="23"/>
      <c r="I11" s="22"/>
      <c r="J11" s="21"/>
      <c r="K11" s="21"/>
      <c r="L11" s="22"/>
      <c r="M11" s="26"/>
      <c r="N11" s="23"/>
      <c r="O11" s="22"/>
      <c r="P11" s="34"/>
      <c r="Q11" s="34"/>
      <c r="R11" s="27"/>
      <c r="S11" s="35"/>
      <c r="T11" s="35"/>
      <c r="U11" s="22"/>
      <c r="V11" s="34"/>
      <c r="W11" s="34"/>
      <c r="X11" s="22"/>
      <c r="Y11" s="35"/>
      <c r="Z11" s="23"/>
      <c r="AA11" s="29"/>
      <c r="AB11" s="30">
        <f t="shared" si="0"/>
        <v>1</v>
      </c>
      <c r="AC11" s="30">
        <f t="shared" si="1"/>
        <v>0</v>
      </c>
      <c r="AD11" s="31">
        <v>0.1</v>
      </c>
      <c r="AE11" s="36">
        <v>2</v>
      </c>
      <c r="AF11" s="32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33" customFormat="1" ht="30.95" customHeight="1" x14ac:dyDescent="0.25">
      <c r="A12" s="19">
        <v>5</v>
      </c>
      <c r="B12" s="162"/>
      <c r="C12" s="20" t="s">
        <v>23</v>
      </c>
      <c r="D12" s="21"/>
      <c r="E12" s="21"/>
      <c r="F12" s="22"/>
      <c r="G12" s="23"/>
      <c r="H12" s="23"/>
      <c r="I12" s="22"/>
      <c r="J12" s="24"/>
      <c r="K12" s="21"/>
      <c r="L12" s="25"/>
      <c r="M12" s="26"/>
      <c r="N12" s="23"/>
      <c r="O12" s="22"/>
      <c r="P12" s="34">
        <v>0.5</v>
      </c>
      <c r="Q12" s="34" t="s">
        <v>16</v>
      </c>
      <c r="R12" s="27" t="s">
        <v>24</v>
      </c>
      <c r="S12" s="35"/>
      <c r="T12" s="35"/>
      <c r="U12" s="22"/>
      <c r="V12" s="34"/>
      <c r="W12" s="34"/>
      <c r="X12" s="22"/>
      <c r="Y12" s="35"/>
      <c r="Z12" s="28"/>
      <c r="AA12" s="29"/>
      <c r="AB12" s="30">
        <f t="shared" si="0"/>
        <v>0.5</v>
      </c>
      <c r="AC12" s="30">
        <f t="shared" si="1"/>
        <v>0</v>
      </c>
      <c r="AD12" s="31">
        <v>7.4999999999999997E-2</v>
      </c>
      <c r="AE12" s="36">
        <v>1</v>
      </c>
      <c r="AF12" s="32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33" customFormat="1" ht="30.95" customHeight="1" x14ac:dyDescent="0.25">
      <c r="A13" s="19">
        <v>6</v>
      </c>
      <c r="B13" s="162"/>
      <c r="C13" s="20" t="s">
        <v>59</v>
      </c>
      <c r="D13" s="21"/>
      <c r="E13" s="21"/>
      <c r="F13" s="29"/>
      <c r="G13" s="23"/>
      <c r="H13" s="23"/>
      <c r="I13" s="22"/>
      <c r="J13" s="21">
        <v>1</v>
      </c>
      <c r="K13" s="21" t="s">
        <v>21</v>
      </c>
      <c r="L13" s="22" t="s">
        <v>22</v>
      </c>
      <c r="M13" s="26"/>
      <c r="N13" s="23"/>
      <c r="O13" s="22"/>
      <c r="P13" s="34"/>
      <c r="Q13" s="34"/>
      <c r="R13" s="27"/>
      <c r="S13" s="35"/>
      <c r="T13" s="35"/>
      <c r="U13" s="22"/>
      <c r="V13" s="34"/>
      <c r="W13" s="34"/>
      <c r="X13" s="22"/>
      <c r="Y13" s="35"/>
      <c r="Z13" s="35"/>
      <c r="AA13" s="29"/>
      <c r="AB13" s="30">
        <f t="shared" si="0"/>
        <v>1</v>
      </c>
      <c r="AC13" s="30">
        <f t="shared" si="1"/>
        <v>0</v>
      </c>
      <c r="AD13" s="31">
        <v>7.4999999999999997E-2</v>
      </c>
      <c r="AE13" s="36">
        <v>2</v>
      </c>
      <c r="AF13" s="32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33" customFormat="1" ht="30.95" customHeight="1" x14ac:dyDescent="0.25">
      <c r="A14" s="19">
        <v>7</v>
      </c>
      <c r="B14" s="162"/>
      <c r="C14" s="20" t="s">
        <v>26</v>
      </c>
      <c r="D14" s="21"/>
      <c r="E14" s="21"/>
      <c r="F14" s="29"/>
      <c r="G14" s="23"/>
      <c r="H14" s="23"/>
      <c r="I14" s="22"/>
      <c r="J14" s="21">
        <v>1</v>
      </c>
      <c r="K14" s="21" t="s">
        <v>16</v>
      </c>
      <c r="L14" s="25" t="s">
        <v>25</v>
      </c>
      <c r="M14" s="26"/>
      <c r="N14" s="23"/>
      <c r="O14" s="22"/>
      <c r="P14" s="21"/>
      <c r="Q14" s="21"/>
      <c r="R14" s="25"/>
      <c r="S14" s="35"/>
      <c r="T14" s="35"/>
      <c r="U14" s="22"/>
      <c r="V14" s="34"/>
      <c r="W14" s="34"/>
      <c r="X14" s="22"/>
      <c r="Y14" s="35"/>
      <c r="Z14" s="35"/>
      <c r="AA14" s="29"/>
      <c r="AB14" s="30">
        <f t="shared" ref="AB14" si="2">D14+J14+P14+V14</f>
        <v>1</v>
      </c>
      <c r="AC14" s="30">
        <f t="shared" ref="AC14" si="3">G14+M14+S14+Y14</f>
        <v>0</v>
      </c>
      <c r="AD14" s="31">
        <v>0.1</v>
      </c>
      <c r="AE14" s="36">
        <v>2</v>
      </c>
      <c r="AF14" s="32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33" customFormat="1" ht="30.95" customHeight="1" x14ac:dyDescent="0.25">
      <c r="A15" s="19">
        <v>8</v>
      </c>
      <c r="B15" s="163"/>
      <c r="C15" s="20" t="s">
        <v>60</v>
      </c>
      <c r="D15" s="21"/>
      <c r="E15" s="21"/>
      <c r="F15" s="29"/>
      <c r="G15" s="23"/>
      <c r="H15" s="23"/>
      <c r="I15" s="22"/>
      <c r="J15" s="21"/>
      <c r="K15" s="21"/>
      <c r="L15" s="25"/>
      <c r="M15" s="26"/>
      <c r="N15" s="23"/>
      <c r="O15" s="22"/>
      <c r="P15" s="21">
        <v>0.5</v>
      </c>
      <c r="Q15" s="21" t="s">
        <v>17</v>
      </c>
      <c r="R15" s="25" t="s">
        <v>27</v>
      </c>
      <c r="S15" s="35"/>
      <c r="T15" s="35"/>
      <c r="U15" s="22"/>
      <c r="V15" s="34"/>
      <c r="W15" s="34"/>
      <c r="X15" s="22"/>
      <c r="Y15" s="35"/>
      <c r="Z15" s="35"/>
      <c r="AA15" s="29"/>
      <c r="AB15" s="30">
        <f t="shared" si="0"/>
        <v>0.5</v>
      </c>
      <c r="AC15" s="30">
        <f t="shared" si="1"/>
        <v>0</v>
      </c>
      <c r="AD15" s="31">
        <v>0.05</v>
      </c>
      <c r="AE15" s="36">
        <v>2</v>
      </c>
      <c r="AF15" s="32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33" customFormat="1" ht="31.5" x14ac:dyDescent="0.25">
      <c r="A16" s="19">
        <v>9</v>
      </c>
      <c r="B16" s="19" t="s">
        <v>28</v>
      </c>
      <c r="C16" s="20" t="s">
        <v>29</v>
      </c>
      <c r="D16" s="21"/>
      <c r="E16" s="21"/>
      <c r="F16" s="22"/>
      <c r="G16" s="23"/>
      <c r="H16" s="23"/>
      <c r="I16" s="22"/>
      <c r="J16" s="24"/>
      <c r="K16" s="21"/>
      <c r="L16" s="25"/>
      <c r="M16" s="26"/>
      <c r="N16" s="23"/>
      <c r="O16" s="22"/>
      <c r="P16" s="34">
        <v>0.5</v>
      </c>
      <c r="Q16" s="34" t="s">
        <v>17</v>
      </c>
      <c r="R16" s="75">
        <v>4</v>
      </c>
      <c r="S16" s="35"/>
      <c r="T16" s="35"/>
      <c r="U16" s="22"/>
      <c r="V16" s="34"/>
      <c r="W16" s="34"/>
      <c r="X16" s="27"/>
      <c r="Y16" s="35"/>
      <c r="Z16" s="23"/>
      <c r="AA16" s="29"/>
      <c r="AB16" s="30">
        <f t="shared" si="0"/>
        <v>0.5</v>
      </c>
      <c r="AC16" s="30">
        <f t="shared" si="1"/>
        <v>0</v>
      </c>
      <c r="AD16" s="31">
        <v>0.05</v>
      </c>
      <c r="AE16" s="36">
        <v>1</v>
      </c>
      <c r="AF16" s="32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33" customFormat="1" ht="30.95" customHeight="1" x14ac:dyDescent="0.25">
      <c r="A17" s="19">
        <v>10</v>
      </c>
      <c r="B17" s="161" t="s">
        <v>31</v>
      </c>
      <c r="C17" s="20" t="s">
        <v>32</v>
      </c>
      <c r="D17" s="21">
        <v>1</v>
      </c>
      <c r="E17" s="21" t="s">
        <v>17</v>
      </c>
      <c r="F17" s="22" t="s">
        <v>63</v>
      </c>
      <c r="G17" s="23"/>
      <c r="H17" s="23"/>
      <c r="I17" s="22"/>
      <c r="J17" s="24"/>
      <c r="K17" s="21"/>
      <c r="L17" s="25"/>
      <c r="M17" s="26"/>
      <c r="N17" s="23"/>
      <c r="O17" s="22"/>
      <c r="P17" s="34"/>
      <c r="Q17" s="34"/>
      <c r="R17" s="27"/>
      <c r="S17" s="35"/>
      <c r="T17" s="35"/>
      <c r="U17" s="22"/>
      <c r="V17" s="34"/>
      <c r="W17" s="34"/>
      <c r="X17" s="22"/>
      <c r="Y17" s="35"/>
      <c r="Z17" s="28"/>
      <c r="AA17" s="29"/>
      <c r="AB17" s="30">
        <f t="shared" si="0"/>
        <v>1</v>
      </c>
      <c r="AC17" s="30">
        <f t="shared" si="1"/>
        <v>0</v>
      </c>
      <c r="AD17" s="31">
        <v>0.1</v>
      </c>
      <c r="AE17" s="36">
        <v>2</v>
      </c>
      <c r="AF17" s="32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33" customFormat="1" ht="50.25" customHeight="1" x14ac:dyDescent="0.25">
      <c r="A18" s="19">
        <v>11</v>
      </c>
      <c r="B18" s="162"/>
      <c r="C18" s="20" t="s">
        <v>61</v>
      </c>
      <c r="D18" s="21"/>
      <c r="E18" s="21"/>
      <c r="F18" s="22"/>
      <c r="G18" s="23"/>
      <c r="H18" s="23"/>
      <c r="I18" s="22"/>
      <c r="J18" s="24">
        <v>0.75</v>
      </c>
      <c r="K18" s="21" t="s">
        <v>17</v>
      </c>
      <c r="L18" s="25" t="s">
        <v>64</v>
      </c>
      <c r="M18" s="26"/>
      <c r="N18" s="23"/>
      <c r="O18" s="22"/>
      <c r="P18" s="34"/>
      <c r="Q18" s="34"/>
      <c r="R18" s="27"/>
      <c r="S18" s="35"/>
      <c r="T18" s="35"/>
      <c r="U18" s="22"/>
      <c r="V18" s="34"/>
      <c r="W18" s="34"/>
      <c r="X18" s="22"/>
      <c r="Y18" s="35"/>
      <c r="Z18" s="28"/>
      <c r="AA18" s="29"/>
      <c r="AB18" s="30">
        <f t="shared" ref="AB18" si="4">D18+J18+P18+V18</f>
        <v>0.75</v>
      </c>
      <c r="AC18" s="30">
        <f t="shared" ref="AC18" si="5">G18+M18+S18+Y18</f>
        <v>0</v>
      </c>
      <c r="AD18" s="31">
        <v>7.4999999999999997E-2</v>
      </c>
      <c r="AE18" s="36">
        <v>2</v>
      </c>
      <c r="AF18" s="32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s="33" customFormat="1" ht="50.25" customHeight="1" x14ac:dyDescent="0.25">
      <c r="A19" s="19">
        <v>12</v>
      </c>
      <c r="B19" s="162"/>
      <c r="C19" s="20" t="s">
        <v>66</v>
      </c>
      <c r="D19" s="21"/>
      <c r="E19" s="21"/>
      <c r="F19" s="22"/>
      <c r="G19" s="23"/>
      <c r="H19" s="23"/>
      <c r="I19" s="22"/>
      <c r="J19" s="24"/>
      <c r="K19" s="21"/>
      <c r="L19" s="25"/>
      <c r="M19" s="26"/>
      <c r="N19" s="23"/>
      <c r="O19" s="22"/>
      <c r="P19" s="34">
        <v>0.75</v>
      </c>
      <c r="Q19" s="34" t="s">
        <v>21</v>
      </c>
      <c r="R19" s="27" t="s">
        <v>65</v>
      </c>
      <c r="S19" s="35"/>
      <c r="T19" s="35"/>
      <c r="U19" s="22"/>
      <c r="V19" s="34"/>
      <c r="W19" s="34"/>
      <c r="X19" s="22"/>
      <c r="Y19" s="35"/>
      <c r="Z19" s="28"/>
      <c r="AA19" s="29"/>
      <c r="AB19" s="30">
        <f t="shared" si="0"/>
        <v>0.75</v>
      </c>
      <c r="AC19" s="30">
        <f t="shared" si="1"/>
        <v>0</v>
      </c>
      <c r="AD19" s="31">
        <v>7.4999999999999997E-2</v>
      </c>
      <c r="AE19" s="36">
        <v>2</v>
      </c>
      <c r="AF19" s="32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s="33" customFormat="1" ht="30.95" customHeight="1" x14ac:dyDescent="0.25">
      <c r="A20" s="19">
        <v>13</v>
      </c>
      <c r="B20" s="162"/>
      <c r="C20" s="20" t="s">
        <v>62</v>
      </c>
      <c r="D20" s="21"/>
      <c r="E20" s="21"/>
      <c r="F20" s="22"/>
      <c r="G20" s="23"/>
      <c r="H20" s="23"/>
      <c r="I20" s="22"/>
      <c r="J20" s="24"/>
      <c r="K20" s="21"/>
      <c r="L20" s="25"/>
      <c r="M20" s="26"/>
      <c r="N20" s="23"/>
      <c r="O20" s="22"/>
      <c r="P20" s="34"/>
      <c r="Q20" s="34"/>
      <c r="S20" s="35"/>
      <c r="T20" s="35"/>
      <c r="U20" s="22"/>
      <c r="V20" s="34">
        <v>1</v>
      </c>
      <c r="W20" s="34" t="s">
        <v>30</v>
      </c>
      <c r="X20" s="27" t="s">
        <v>67</v>
      </c>
      <c r="Y20" s="35"/>
      <c r="Z20" s="28"/>
      <c r="AA20" s="29"/>
      <c r="AB20" s="30">
        <f t="shared" si="0"/>
        <v>1</v>
      </c>
      <c r="AC20" s="30">
        <f>G20+M20+S20+Y20</f>
        <v>0</v>
      </c>
      <c r="AD20" s="31">
        <v>0.1</v>
      </c>
      <c r="AE20" s="36">
        <v>2</v>
      </c>
      <c r="AF20" s="32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s="45" customFormat="1" ht="23.25" customHeight="1" x14ac:dyDescent="0.25">
      <c r="A21" s="154" t="s">
        <v>5</v>
      </c>
      <c r="B21" s="155"/>
      <c r="C21" s="156"/>
      <c r="D21" s="37">
        <f>SUM(D$8:D$20)</f>
        <v>4</v>
      </c>
      <c r="E21" s="37"/>
      <c r="F21" s="38"/>
      <c r="G21" s="39">
        <f>SUM(G$8:G$20)</f>
        <v>0</v>
      </c>
      <c r="H21" s="40"/>
      <c r="I21" s="38"/>
      <c r="J21" s="39">
        <f>SUM(J$8:J$20)</f>
        <v>2.75</v>
      </c>
      <c r="K21" s="40"/>
      <c r="L21" s="41"/>
      <c r="M21" s="37">
        <f>SUM(M$8:M$20)</f>
        <v>0</v>
      </c>
      <c r="N21" s="40"/>
      <c r="O21" s="38"/>
      <c r="P21" s="39">
        <f>SUM(P$8:P$20)</f>
        <v>2.25</v>
      </c>
      <c r="Q21" s="40"/>
      <c r="R21" s="27"/>
      <c r="S21" s="37">
        <f>SUM(S$8:S$20)</f>
        <v>0</v>
      </c>
      <c r="T21" s="40"/>
      <c r="U21" s="42"/>
      <c r="V21" s="39">
        <f>SUM(V8:V20)</f>
        <v>1</v>
      </c>
      <c r="W21" s="40"/>
      <c r="X21" s="38"/>
      <c r="Y21" s="39">
        <f>SUM(Y$8:Y$20)</f>
        <v>0</v>
      </c>
      <c r="Z21" s="40"/>
      <c r="AA21" s="33"/>
      <c r="AB21" s="30">
        <f t="shared" si="0"/>
        <v>10</v>
      </c>
      <c r="AC21" s="37">
        <f>SUM(AC$8:AC$20)</f>
        <v>0</v>
      </c>
      <c r="AD21" s="43">
        <f>SUM(AD$8:AD$20)</f>
        <v>1</v>
      </c>
      <c r="AE21" s="37">
        <f>SUM(AE$8:AE$20)</f>
        <v>23.5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</row>
    <row r="22" spans="1:85" s="45" customFormat="1" ht="23.25" customHeight="1" x14ac:dyDescent="0.25">
      <c r="A22" s="154" t="s">
        <v>33</v>
      </c>
      <c r="B22" s="155"/>
      <c r="C22" s="156"/>
      <c r="D22" s="151">
        <v>0.4</v>
      </c>
      <c r="E22" s="152"/>
      <c r="F22" s="152"/>
      <c r="G22" s="152"/>
      <c r="H22" s="153"/>
      <c r="I22" s="46"/>
      <c r="J22" s="148">
        <v>0.3</v>
      </c>
      <c r="K22" s="149"/>
      <c r="L22" s="149"/>
      <c r="M22" s="149"/>
      <c r="N22" s="150"/>
      <c r="O22" s="47"/>
      <c r="P22" s="151">
        <v>0.2</v>
      </c>
      <c r="Q22" s="152"/>
      <c r="R22" s="152"/>
      <c r="S22" s="152"/>
      <c r="T22" s="153"/>
      <c r="U22" s="46"/>
      <c r="V22" s="148">
        <v>0.1</v>
      </c>
      <c r="W22" s="149"/>
      <c r="X22" s="149"/>
      <c r="Y22" s="149"/>
      <c r="Z22" s="150"/>
      <c r="AA22" s="48"/>
      <c r="AB22" s="49"/>
      <c r="AC22" s="49"/>
      <c r="AD22" s="49"/>
      <c r="AE22" s="49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</row>
    <row r="23" spans="1:85" s="45" customFormat="1" ht="23.25" customHeight="1" x14ac:dyDescent="0.25">
      <c r="A23" s="154" t="s">
        <v>34</v>
      </c>
      <c r="B23" s="155"/>
      <c r="C23" s="156"/>
      <c r="D23" s="151" t="s">
        <v>35</v>
      </c>
      <c r="E23" s="152"/>
      <c r="F23" s="152"/>
      <c r="G23" s="152"/>
      <c r="H23" s="153"/>
      <c r="I23" s="46"/>
      <c r="J23" s="148" t="s">
        <v>36</v>
      </c>
      <c r="K23" s="157"/>
      <c r="L23" s="157"/>
      <c r="M23" s="157"/>
      <c r="N23" s="158"/>
      <c r="O23" s="50"/>
      <c r="P23" s="151" t="s">
        <v>37</v>
      </c>
      <c r="Q23" s="159"/>
      <c r="R23" s="159"/>
      <c r="S23" s="159"/>
      <c r="T23" s="160"/>
      <c r="U23" s="51"/>
      <c r="V23" s="148" t="s">
        <v>38</v>
      </c>
      <c r="W23" s="157"/>
      <c r="X23" s="157"/>
      <c r="Y23" s="157"/>
      <c r="Z23" s="158"/>
      <c r="AA23" s="52"/>
      <c r="AB23" s="49"/>
      <c r="AC23" s="49"/>
      <c r="AD23" s="49"/>
      <c r="AE23" s="53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</row>
    <row r="24" spans="1:85" s="45" customFormat="1" ht="23.25" customHeight="1" x14ac:dyDescent="0.25">
      <c r="A24" s="54"/>
      <c r="B24" s="54"/>
      <c r="C24" s="54"/>
      <c r="D24" s="22" t="s">
        <v>39</v>
      </c>
      <c r="E24" s="22" t="s">
        <v>40</v>
      </c>
      <c r="F24" s="22"/>
      <c r="G24" s="22" t="s">
        <v>39</v>
      </c>
      <c r="H24" s="22" t="s">
        <v>40</v>
      </c>
      <c r="I24" s="22"/>
      <c r="J24" s="22" t="s">
        <v>39</v>
      </c>
      <c r="K24" s="22" t="s">
        <v>40</v>
      </c>
      <c r="L24" s="22"/>
      <c r="M24" s="22" t="s">
        <v>39</v>
      </c>
      <c r="N24" s="22" t="s">
        <v>40</v>
      </c>
      <c r="O24" s="22"/>
      <c r="P24" s="22" t="s">
        <v>39</v>
      </c>
      <c r="Q24" s="22" t="s">
        <v>40</v>
      </c>
      <c r="R24" s="22"/>
      <c r="S24" s="22" t="s">
        <v>39</v>
      </c>
      <c r="T24" s="22" t="s">
        <v>40</v>
      </c>
      <c r="U24" s="22"/>
      <c r="V24" s="22" t="s">
        <v>39</v>
      </c>
      <c r="W24" s="22" t="s">
        <v>40</v>
      </c>
      <c r="X24" s="22"/>
      <c r="Y24" s="22" t="s">
        <v>39</v>
      </c>
      <c r="Z24" s="22" t="s">
        <v>40</v>
      </c>
      <c r="AA24" s="22"/>
      <c r="AB24" s="22" t="s">
        <v>5</v>
      </c>
      <c r="AC24" s="22" t="s">
        <v>41</v>
      </c>
      <c r="AD24" s="22" t="s">
        <v>42</v>
      </c>
      <c r="AE24" s="42"/>
      <c r="AF24" s="22" t="s">
        <v>43</v>
      </c>
      <c r="AG24" s="55" t="s">
        <v>41</v>
      </c>
      <c r="AH24" s="55" t="s">
        <v>42</v>
      </c>
      <c r="AI24" s="7"/>
      <c r="AJ24" s="7"/>
      <c r="AK24" s="7"/>
      <c r="AL24" s="7"/>
      <c r="AM24" s="7"/>
      <c r="AN24" s="7"/>
      <c r="AO24" s="7"/>
      <c r="AP24" s="7"/>
      <c r="AQ24" s="7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</row>
    <row r="25" spans="1:85" s="45" customFormat="1" ht="23.25" customHeight="1" x14ac:dyDescent="0.25">
      <c r="A25" s="54"/>
      <c r="B25" s="54"/>
      <c r="C25" s="54" t="s">
        <v>44</v>
      </c>
      <c r="D25" s="29">
        <f>SUMIF(E$8:E$20,"D",D$8:D$20)</f>
        <v>2.5</v>
      </c>
      <c r="E25" s="29">
        <f>COUNTIF(E$8:E$20,"D")</f>
        <v>3</v>
      </c>
      <c r="F25" s="22"/>
      <c r="G25" s="29">
        <f>SUMIF(H$8:H$20,"D",G$8:G$20)</f>
        <v>0</v>
      </c>
      <c r="H25" s="29">
        <f>COUNTIF(H$8:H$20,"D")</f>
        <v>0</v>
      </c>
      <c r="I25" s="22"/>
      <c r="J25" s="29">
        <f>SUMIF(K$8:K$20,"D",J$8:J$20)</f>
        <v>1</v>
      </c>
      <c r="K25" s="29">
        <f>COUNTIF(K$8:K$20,"D")</f>
        <v>1</v>
      </c>
      <c r="L25" s="22"/>
      <c r="M25" s="29">
        <f>SUMIF(N$8:N$20,"D",M$8:M$20)</f>
        <v>0</v>
      </c>
      <c r="N25" s="29">
        <f>COUNTIF(N$8:N$20,"D")</f>
        <v>0</v>
      </c>
      <c r="O25" s="22"/>
      <c r="P25" s="29">
        <f>SUMIF(Q$8:Q$20,"D",P$8:P$20)</f>
        <v>0.5</v>
      </c>
      <c r="Q25" s="29">
        <f>COUNTIF(Q$8:Q$20,"D")</f>
        <v>1</v>
      </c>
      <c r="R25" s="29"/>
      <c r="S25" s="29">
        <f>SUMIF(T$8:T$20,"D",S$8:S$20)</f>
        <v>0</v>
      </c>
      <c r="T25" s="29">
        <f>COUNTIF(T$8:T$20,"D")</f>
        <v>0</v>
      </c>
      <c r="U25" s="22"/>
      <c r="V25" s="29">
        <f>SUMIF(W$8:W$20,"D",V$8:V$20)</f>
        <v>0</v>
      </c>
      <c r="W25" s="29">
        <f>COUNTIF(W$8:W$20,"D")</f>
        <v>0</v>
      </c>
      <c r="X25" s="22"/>
      <c r="Y25" s="29">
        <f>SUMIF(Z$8:Z$20,"D",Y$8:Y$20)</f>
        <v>0</v>
      </c>
      <c r="Z25" s="29">
        <f>COUNTIF(Z$8:Z$20,"D")</f>
        <v>0</v>
      </c>
      <c r="AA25" s="29"/>
      <c r="AB25" s="29">
        <f>D25+G25+J25+M25+P25+S25+V25+Y25</f>
        <v>4</v>
      </c>
      <c r="AC25" s="29">
        <f>E25+H25+K25+N25+Q25+T25+W25+Z25</f>
        <v>5</v>
      </c>
      <c r="AD25" s="56">
        <f>AB25/10</f>
        <v>0.4</v>
      </c>
      <c r="AE25" s="22" t="s">
        <v>8</v>
      </c>
      <c r="AF25" s="29">
        <f>SUM(D25:D28,G25:G28)</f>
        <v>4</v>
      </c>
      <c r="AG25" s="29">
        <f>SUM(E25:E28, H25:H28)</f>
        <v>5</v>
      </c>
      <c r="AH25" s="57">
        <f>AF25/10</f>
        <v>0.4</v>
      </c>
      <c r="AI25" s="7"/>
      <c r="AJ25" s="7"/>
      <c r="AK25" s="7"/>
      <c r="AL25" s="7"/>
      <c r="AM25" s="7"/>
      <c r="AN25" s="7"/>
      <c r="AO25" s="7"/>
      <c r="AP25" s="7"/>
      <c r="AQ25" s="7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</row>
    <row r="26" spans="1:85" s="45" customFormat="1" ht="23.25" customHeight="1" x14ac:dyDescent="0.25">
      <c r="A26" s="54"/>
      <c r="B26" s="54"/>
      <c r="C26" s="54" t="s">
        <v>45</v>
      </c>
      <c r="D26" s="29">
        <f>SUMIF(E$8:E$20,"TB",D$8:D$20)</f>
        <v>1.5</v>
      </c>
      <c r="E26" s="29">
        <f>COUNTIF(E$8:E$20,"TB")</f>
        <v>2</v>
      </c>
      <c r="F26" s="22"/>
      <c r="G26" s="29">
        <f>SUMIF(H$8:H$20,"TB",G$8:G$20)</f>
        <v>0</v>
      </c>
      <c r="H26" s="29">
        <f>COUNTIF(H$8:H$20,"TB")</f>
        <v>0</v>
      </c>
      <c r="I26" s="22"/>
      <c r="J26" s="29">
        <f>SUMIF(K$8:K$20,"TB",J$8:J$20)</f>
        <v>0.75</v>
      </c>
      <c r="K26" s="29">
        <f>COUNTIF(K$8:K$20,"TB")</f>
        <v>1</v>
      </c>
      <c r="L26" s="22"/>
      <c r="M26" s="29">
        <f>SUMIF(N$8:N$20,"TB",M$8:M$20)</f>
        <v>0</v>
      </c>
      <c r="N26" s="29">
        <f>COUNTIF(N$8:N$20,"TB")</f>
        <v>0</v>
      </c>
      <c r="O26" s="22"/>
      <c r="P26" s="29">
        <f>SUMIF(Q$8:Q$20,"TB",P$8:P$20)</f>
        <v>1</v>
      </c>
      <c r="Q26" s="29">
        <f>COUNTIF(Q$8:Q$20,"TB")</f>
        <v>2</v>
      </c>
      <c r="R26" s="29"/>
      <c r="S26" s="29">
        <f>SUMIF(T$8:T$20,"TB",S$8:S$20)</f>
        <v>0</v>
      </c>
      <c r="T26" s="29">
        <f>COUNTIF(T$8:T$20,"TB")</f>
        <v>0</v>
      </c>
      <c r="U26" s="22"/>
      <c r="V26" s="29">
        <f>SUMIF(W$8:W$20,"TB",V$8:V$20)</f>
        <v>0</v>
      </c>
      <c r="W26" s="29">
        <f>COUNTIF(W$8:W$20,"TB")</f>
        <v>0</v>
      </c>
      <c r="X26" s="22"/>
      <c r="Y26" s="29">
        <f>SUMIF(Z$8:Z$20,"TB",Y$8:Y$20)</f>
        <v>0</v>
      </c>
      <c r="Z26" s="29">
        <f>COUNTIF(Z$8:Z$20,"TB")</f>
        <v>0</v>
      </c>
      <c r="AA26" s="29"/>
      <c r="AB26" s="29">
        <f t="shared" ref="AB26:AC28" si="6">D26+G26+J26+M26+P26+S26+V26+Y26</f>
        <v>3.25</v>
      </c>
      <c r="AC26" s="29">
        <f t="shared" si="6"/>
        <v>5</v>
      </c>
      <c r="AD26" s="56">
        <f t="shared" ref="AD26:AD28" si="7">AB26/10</f>
        <v>0.32500000000000001</v>
      </c>
      <c r="AE26" s="22" t="s">
        <v>9</v>
      </c>
      <c r="AF26" s="29">
        <f>SUM(J25:J28,M25:M28)</f>
        <v>2.75</v>
      </c>
      <c r="AG26" s="29">
        <f>SUM(K25:K28,N25:N28)</f>
        <v>3</v>
      </c>
      <c r="AH26" s="57">
        <f t="shared" ref="AH26:AH28" si="8">AF26/10</f>
        <v>0.27500000000000002</v>
      </c>
      <c r="AI26" s="7"/>
      <c r="AJ26" s="7"/>
      <c r="AK26" s="7"/>
      <c r="AL26" s="7"/>
      <c r="AM26" s="7"/>
      <c r="AN26" s="7"/>
      <c r="AO26" s="7"/>
      <c r="AP26" s="7"/>
      <c r="AQ26" s="7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</row>
    <row r="27" spans="1:85" s="45" customFormat="1" ht="23.25" customHeight="1" x14ac:dyDescent="0.25">
      <c r="A27" s="54"/>
      <c r="B27" s="54"/>
      <c r="C27" s="54" t="s">
        <v>46</v>
      </c>
      <c r="D27" s="29">
        <f>SUMIF(E$8:E$20,"TĐK",D$8:D$20)</f>
        <v>0</v>
      </c>
      <c r="E27" s="29">
        <f>COUNTIF(E$8:E$20,"TĐK")</f>
        <v>0</v>
      </c>
      <c r="F27" s="22"/>
      <c r="G27" s="29">
        <f>SUMIF(H$8:H$20,"TĐK",G$8:G$20)</f>
        <v>0</v>
      </c>
      <c r="H27" s="29">
        <f>COUNTIF(H$8:H$20,"TĐK")</f>
        <v>0</v>
      </c>
      <c r="I27" s="22"/>
      <c r="J27" s="29">
        <f>SUMIF(K$8:K$20,"TĐK",J$8:J$20)</f>
        <v>1</v>
      </c>
      <c r="K27" s="29">
        <f>COUNTIF(K$8:K$20,"TĐK")</f>
        <v>1</v>
      </c>
      <c r="L27" s="22"/>
      <c r="M27" s="29">
        <f>SUMIF(N$8:N$20,"TĐK",M$8:M$20)</f>
        <v>0</v>
      </c>
      <c r="N27" s="29">
        <f>COUNTIF(N$8:N$20,"TĐK")</f>
        <v>0</v>
      </c>
      <c r="O27" s="22"/>
      <c r="P27" s="29">
        <f>SUMIF(Q$8:Q$20,"TĐK",P$8:P$20)</f>
        <v>0.75</v>
      </c>
      <c r="Q27" s="29">
        <f>COUNTIF(Q$8:Q$20,"TĐK")</f>
        <v>1</v>
      </c>
      <c r="R27" s="29"/>
      <c r="S27" s="29">
        <f>SUMIF(T$8:T$20,"TĐK",S$8:S$20)</f>
        <v>0</v>
      </c>
      <c r="T27" s="29">
        <f>COUNTIF(T$8:T$20,"TĐK")</f>
        <v>0</v>
      </c>
      <c r="U27" s="22"/>
      <c r="V27" s="29">
        <f>SUMIF(W$8:W$20,"TĐK",V$8:V$20)</f>
        <v>0</v>
      </c>
      <c r="W27" s="29">
        <f>COUNTIF(W$8:W$20,"TĐK")</f>
        <v>0</v>
      </c>
      <c r="X27" s="22"/>
      <c r="Y27" s="29">
        <f>SUMIF(Z$8:Z$20,"TĐK",Y$8:Y$20)</f>
        <v>0</v>
      </c>
      <c r="Z27" s="29">
        <f>COUNTIF(Z$8:Z$20,"TĐK")</f>
        <v>0</v>
      </c>
      <c r="AA27" s="29"/>
      <c r="AB27" s="29">
        <f t="shared" si="6"/>
        <v>1.75</v>
      </c>
      <c r="AC27" s="29">
        <f t="shared" si="6"/>
        <v>2</v>
      </c>
      <c r="AD27" s="56">
        <f t="shared" si="7"/>
        <v>0.17499999999999999</v>
      </c>
      <c r="AE27" s="22" t="s">
        <v>10</v>
      </c>
      <c r="AF27" s="29">
        <f>SUM(P25:P28, S25:S28)</f>
        <v>2.25</v>
      </c>
      <c r="AG27" s="29">
        <f>SUM(Q25:Q28, T25:T28)</f>
        <v>4</v>
      </c>
      <c r="AH27" s="57">
        <f t="shared" si="8"/>
        <v>0.22500000000000001</v>
      </c>
      <c r="AI27" s="7"/>
      <c r="AJ27" s="7"/>
      <c r="AK27" s="7"/>
      <c r="AL27" s="7"/>
      <c r="AM27" s="7"/>
      <c r="AN27" s="7"/>
      <c r="AO27" s="7"/>
      <c r="AP27" s="7"/>
      <c r="AQ27" s="7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</row>
    <row r="28" spans="1:85" s="45" customFormat="1" ht="23.25" customHeight="1" x14ac:dyDescent="0.25">
      <c r="A28" s="54"/>
      <c r="B28" s="54"/>
      <c r="C28" s="54" t="s">
        <v>47</v>
      </c>
      <c r="D28" s="29">
        <f>SUMIF(E$8:E$20,"K",D$8:D$20)</f>
        <v>0</v>
      </c>
      <c r="E28" s="29">
        <f>COUNTIF(E$8:E$20,"K")</f>
        <v>0</v>
      </c>
      <c r="F28" s="22"/>
      <c r="G28" s="29">
        <f>SUMIF(H$8:H$20,"K",G$8:G$20)</f>
        <v>0</v>
      </c>
      <c r="H28" s="29">
        <f>COUNTIF(H$8:H$20,"K")</f>
        <v>0</v>
      </c>
      <c r="I28" s="22"/>
      <c r="J28" s="29">
        <f>SUMIF(K$8:K$20,"K",J$8:J$20)</f>
        <v>0</v>
      </c>
      <c r="K28" s="29">
        <f>COUNTIF(K$8:K$20,"K")</f>
        <v>0</v>
      </c>
      <c r="L28" s="22"/>
      <c r="M28" s="29">
        <f>SUMIF(N$8:N$20,"K",M$8:M$20)</f>
        <v>0</v>
      </c>
      <c r="N28" s="29">
        <f>COUNTIF(N$8:N$20,"K")</f>
        <v>0</v>
      </c>
      <c r="O28" s="22"/>
      <c r="P28" s="29">
        <f>SUMIF(Q$8:Q$20,"K",P$8:P$20)</f>
        <v>0</v>
      </c>
      <c r="Q28" s="29">
        <f>COUNTIF(Q$8:Q$20,"K")</f>
        <v>0</v>
      </c>
      <c r="R28" s="29"/>
      <c r="S28" s="29">
        <f>SUMIF(T$8:T$20,"K",S$8:S$20)</f>
        <v>0</v>
      </c>
      <c r="T28" s="29">
        <f>COUNTIF(T$8:T$20,"K")</f>
        <v>0</v>
      </c>
      <c r="U28" s="22"/>
      <c r="V28" s="29">
        <f>SUMIF(W$8:W$20,"K",V$8:V$20)</f>
        <v>1</v>
      </c>
      <c r="W28" s="29">
        <f>COUNTIF(W$8:W$20,"K")</f>
        <v>1</v>
      </c>
      <c r="X28" s="22"/>
      <c r="Y28" s="29">
        <f>SUMIF(Z$8:Z$20,"K",Y$8:Y$20)</f>
        <v>0</v>
      </c>
      <c r="Z28" s="29">
        <f>COUNTIF(Z$8:Z$20,"K")</f>
        <v>0</v>
      </c>
      <c r="AA28" s="29"/>
      <c r="AB28" s="29">
        <f t="shared" si="6"/>
        <v>1</v>
      </c>
      <c r="AC28" s="29">
        <f t="shared" si="6"/>
        <v>1</v>
      </c>
      <c r="AD28" s="56">
        <f t="shared" si="7"/>
        <v>0.1</v>
      </c>
      <c r="AE28" s="22" t="s">
        <v>11</v>
      </c>
      <c r="AF28" s="29">
        <f>SUM(V25:V28,Y25:Y28)</f>
        <v>1</v>
      </c>
      <c r="AG28" s="29">
        <f>SUM(W25:W28,Z25:Z28)</f>
        <v>1</v>
      </c>
      <c r="AH28" s="57">
        <f t="shared" si="8"/>
        <v>0.1</v>
      </c>
      <c r="AI28" s="7"/>
      <c r="AJ28" s="7"/>
      <c r="AK28" s="7"/>
      <c r="AL28" s="7"/>
      <c r="AM28" s="7"/>
      <c r="AN28" s="7"/>
      <c r="AO28" s="7"/>
      <c r="AP28" s="7"/>
      <c r="AQ28" s="7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</row>
    <row r="29" spans="1:85" s="45" customFormat="1" ht="23.25" customHeight="1" x14ac:dyDescent="0.25">
      <c r="A29" s="54"/>
      <c r="B29" s="54"/>
      <c r="C29" s="54"/>
      <c r="D29" s="58"/>
      <c r="E29" s="58"/>
      <c r="F29" s="59"/>
      <c r="G29" s="58"/>
      <c r="H29" s="58"/>
      <c r="I29" s="59"/>
      <c r="J29" s="58"/>
      <c r="K29" s="58"/>
      <c r="L29" s="59"/>
      <c r="M29" s="58"/>
      <c r="N29" s="58"/>
      <c r="O29" s="59"/>
      <c r="P29" s="58"/>
      <c r="Q29" s="58"/>
      <c r="R29" s="58"/>
      <c r="S29" s="58"/>
      <c r="T29" s="58"/>
      <c r="U29" s="59"/>
      <c r="V29" s="58"/>
      <c r="W29" s="58"/>
      <c r="X29" s="59"/>
      <c r="Y29" s="58"/>
      <c r="Z29" s="58"/>
      <c r="AA29" s="58"/>
      <c r="AB29" s="58"/>
      <c r="AC29" s="58"/>
      <c r="AD29" s="60"/>
      <c r="AE29" s="59"/>
      <c r="AF29" s="58"/>
      <c r="AG29" s="58"/>
      <c r="AH29" s="61"/>
      <c r="AI29" s="7"/>
      <c r="AJ29" s="7"/>
      <c r="AK29" s="7"/>
      <c r="AL29" s="7"/>
      <c r="AM29" s="7"/>
      <c r="AN29" s="7"/>
      <c r="AO29" s="7"/>
      <c r="AP29" s="7"/>
      <c r="AQ29" s="7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</row>
    <row r="30" spans="1:85" s="45" customFormat="1" ht="23.25" customHeight="1" x14ac:dyDescent="0.25">
      <c r="A30" s="54"/>
      <c r="B30" s="54"/>
      <c r="C30" s="54"/>
      <c r="D30" s="58"/>
      <c r="E30" s="58"/>
      <c r="F30" s="59"/>
      <c r="G30" s="58"/>
      <c r="H30" s="58"/>
      <c r="I30" s="59"/>
      <c r="J30" s="62"/>
      <c r="K30" s="62" t="s">
        <v>48</v>
      </c>
      <c r="L30" s="62"/>
      <c r="M30" s="58"/>
      <c r="N30" s="58"/>
      <c r="O30" s="59"/>
      <c r="P30" s="58"/>
      <c r="Q30" s="58"/>
      <c r="R30" s="58"/>
      <c r="S30" s="59"/>
      <c r="T30" s="59" t="s">
        <v>49</v>
      </c>
      <c r="U30" s="59"/>
      <c r="V30" s="58"/>
      <c r="W30" s="58"/>
      <c r="X30" s="59"/>
      <c r="Y30" s="58"/>
      <c r="Z30" s="58"/>
      <c r="AA30" s="58"/>
      <c r="AB30" s="58"/>
      <c r="AC30" s="58"/>
      <c r="AD30" s="60"/>
      <c r="AE30" s="59"/>
      <c r="AF30" s="58"/>
      <c r="AG30" s="58"/>
      <c r="AH30" s="61"/>
      <c r="AI30" s="7"/>
      <c r="AJ30" s="7"/>
      <c r="AK30" s="7"/>
      <c r="AL30" s="7"/>
      <c r="AM30" s="7"/>
      <c r="AN30" s="7"/>
      <c r="AO30" s="7"/>
      <c r="AP30" s="7"/>
      <c r="AQ30" s="7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</row>
    <row r="31" spans="1:85" s="45" customFormat="1" ht="23.25" customHeight="1" x14ac:dyDescent="0.25">
      <c r="A31" s="54"/>
      <c r="B31" s="54"/>
      <c r="C31" s="54"/>
      <c r="D31" s="58"/>
      <c r="E31" s="58"/>
      <c r="F31" s="59"/>
      <c r="G31" s="58"/>
      <c r="H31" s="58"/>
      <c r="I31" s="59"/>
      <c r="J31" s="62" t="s">
        <v>44</v>
      </c>
      <c r="K31" s="63">
        <f>AD25</f>
        <v>0.4</v>
      </c>
      <c r="L31" s="64"/>
      <c r="M31" s="58"/>
      <c r="N31" s="58"/>
      <c r="O31" s="59"/>
      <c r="P31" s="58"/>
      <c r="Q31" s="58"/>
      <c r="R31" s="58"/>
      <c r="S31" s="62" t="s">
        <v>8</v>
      </c>
      <c r="T31" s="63">
        <f>AH25</f>
        <v>0.4</v>
      </c>
      <c r="U31" s="64"/>
      <c r="V31" s="58"/>
      <c r="W31" s="58"/>
      <c r="X31" s="59"/>
      <c r="Y31" s="58"/>
      <c r="Z31" s="58"/>
      <c r="AA31" s="58"/>
      <c r="AB31" s="58"/>
      <c r="AC31" s="58"/>
      <c r="AD31" s="60"/>
      <c r="AE31" s="59"/>
      <c r="AF31" s="58"/>
      <c r="AG31" s="58"/>
      <c r="AH31" s="61"/>
      <c r="AI31" s="7"/>
      <c r="AJ31" s="7"/>
      <c r="AK31" s="7"/>
      <c r="AL31" s="7"/>
      <c r="AM31" s="7"/>
      <c r="AN31" s="7"/>
      <c r="AO31" s="7"/>
      <c r="AP31" s="7"/>
      <c r="AQ31" s="7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</row>
    <row r="32" spans="1:85" s="45" customFormat="1" ht="23.25" customHeight="1" x14ac:dyDescent="0.25">
      <c r="A32" s="54"/>
      <c r="B32" s="54"/>
      <c r="C32" s="54"/>
      <c r="D32" s="58"/>
      <c r="E32" s="58"/>
      <c r="F32" s="59"/>
      <c r="G32" s="58"/>
      <c r="H32" s="58"/>
      <c r="I32" s="59"/>
      <c r="J32" s="62" t="s">
        <v>45</v>
      </c>
      <c r="K32" s="63">
        <f t="shared" ref="K32:K34" si="9">AD26</f>
        <v>0.32500000000000001</v>
      </c>
      <c r="L32" s="64"/>
      <c r="M32" s="58"/>
      <c r="N32" s="58"/>
      <c r="O32" s="59"/>
      <c r="P32" s="58"/>
      <c r="Q32" s="58"/>
      <c r="R32" s="58"/>
      <c r="S32" s="62" t="s">
        <v>9</v>
      </c>
      <c r="T32" s="63">
        <f t="shared" ref="T32:T34" si="10">AH26</f>
        <v>0.27500000000000002</v>
      </c>
      <c r="U32" s="64"/>
      <c r="V32" s="58"/>
      <c r="W32" s="58"/>
      <c r="X32" s="59"/>
      <c r="Y32" s="58"/>
      <c r="Z32" s="58"/>
      <c r="AA32" s="58"/>
      <c r="AB32" s="58"/>
      <c r="AC32" s="58"/>
      <c r="AD32" s="60"/>
      <c r="AE32" s="59"/>
      <c r="AF32" s="58"/>
      <c r="AG32" s="58"/>
      <c r="AH32" s="61"/>
      <c r="AI32" s="7"/>
      <c r="AJ32" s="7"/>
      <c r="AK32" s="7"/>
      <c r="AL32" s="7"/>
      <c r="AM32" s="7"/>
      <c r="AN32" s="7"/>
      <c r="AO32" s="7"/>
      <c r="AP32" s="7"/>
      <c r="AQ32" s="7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</row>
    <row r="33" spans="1:85" s="45" customFormat="1" ht="23.25" customHeight="1" x14ac:dyDescent="0.25">
      <c r="A33" s="54"/>
      <c r="B33" s="54"/>
      <c r="C33" s="54"/>
      <c r="D33" s="58"/>
      <c r="E33" s="58"/>
      <c r="F33" s="59"/>
      <c r="G33" s="58"/>
      <c r="H33" s="58"/>
      <c r="I33" s="59"/>
      <c r="J33" s="62" t="s">
        <v>46</v>
      </c>
      <c r="K33" s="63">
        <f t="shared" si="9"/>
        <v>0.17499999999999999</v>
      </c>
      <c r="L33" s="64"/>
      <c r="M33" s="58"/>
      <c r="N33" s="58"/>
      <c r="O33" s="59"/>
      <c r="P33" s="58"/>
      <c r="Q33" s="58"/>
      <c r="R33" s="58"/>
      <c r="S33" s="62" t="s">
        <v>10</v>
      </c>
      <c r="T33" s="63">
        <f t="shared" si="10"/>
        <v>0.22500000000000001</v>
      </c>
      <c r="U33" s="64"/>
      <c r="V33" s="58"/>
      <c r="W33" s="58"/>
      <c r="X33" s="59"/>
      <c r="Y33" s="58"/>
      <c r="Z33" s="58"/>
      <c r="AA33" s="58"/>
      <c r="AB33" s="58"/>
      <c r="AC33" s="58"/>
      <c r="AD33" s="60"/>
      <c r="AE33" s="59"/>
      <c r="AF33" s="58"/>
      <c r="AG33" s="58"/>
      <c r="AH33" s="61"/>
      <c r="AI33" s="7"/>
      <c r="AJ33" s="7"/>
      <c r="AK33" s="7"/>
      <c r="AL33" s="7"/>
      <c r="AM33" s="7"/>
      <c r="AN33" s="7"/>
      <c r="AO33" s="7"/>
      <c r="AP33" s="7"/>
      <c r="AQ33" s="7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</row>
    <row r="34" spans="1:85" s="45" customFormat="1" ht="23.25" customHeight="1" x14ac:dyDescent="0.25">
      <c r="A34" s="54"/>
      <c r="B34" s="54"/>
      <c r="C34" s="54"/>
      <c r="D34" s="58"/>
      <c r="E34" s="58"/>
      <c r="F34" s="59"/>
      <c r="G34" s="58"/>
      <c r="H34" s="58"/>
      <c r="I34" s="59"/>
      <c r="J34" s="62" t="s">
        <v>47</v>
      </c>
      <c r="K34" s="63">
        <f t="shared" si="9"/>
        <v>0.1</v>
      </c>
      <c r="L34" s="64"/>
      <c r="M34" s="58"/>
      <c r="N34" s="58"/>
      <c r="O34" s="59"/>
      <c r="P34" s="58"/>
      <c r="Q34" s="58"/>
      <c r="R34" s="58"/>
      <c r="S34" s="62" t="s">
        <v>11</v>
      </c>
      <c r="T34" s="63">
        <f t="shared" si="10"/>
        <v>0.1</v>
      </c>
      <c r="U34" s="64"/>
      <c r="V34" s="58"/>
      <c r="W34" s="58"/>
      <c r="X34" s="59"/>
      <c r="Y34" s="58"/>
      <c r="Z34" s="58"/>
      <c r="AA34" s="58"/>
      <c r="AB34" s="58"/>
      <c r="AC34" s="58"/>
      <c r="AD34" s="60"/>
      <c r="AE34" s="59"/>
      <c r="AF34" s="58"/>
      <c r="AG34" s="58"/>
      <c r="AH34" s="61"/>
      <c r="AI34" s="7"/>
      <c r="AJ34" s="7"/>
      <c r="AK34" s="7"/>
      <c r="AL34" s="7"/>
      <c r="AM34" s="7"/>
      <c r="AN34" s="7"/>
      <c r="AO34" s="7"/>
      <c r="AP34" s="7"/>
      <c r="AQ34" s="7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</row>
    <row r="35" spans="1:85" ht="30.75" customHeight="1" x14ac:dyDescent="0.25"/>
    <row r="36" spans="1:85" ht="350.25" customHeight="1" x14ac:dyDescent="0.25">
      <c r="C36" s="185" t="s">
        <v>50</v>
      </c>
      <c r="D36" s="185"/>
      <c r="E36" s="185"/>
      <c r="F36" s="185"/>
      <c r="G36" s="185"/>
      <c r="H36" s="185"/>
      <c r="I36" s="185"/>
      <c r="J36" s="185"/>
      <c r="K36" s="185"/>
      <c r="L36" s="65"/>
      <c r="M36" s="66"/>
      <c r="N36" s="186" t="s">
        <v>51</v>
      </c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</row>
  </sheetData>
  <mergeCells count="27">
    <mergeCell ref="C36:K36"/>
    <mergeCell ref="N36:AE36"/>
    <mergeCell ref="A23:C23"/>
    <mergeCell ref="D23:H23"/>
    <mergeCell ref="J23:N23"/>
    <mergeCell ref="P23:T23"/>
    <mergeCell ref="V23:Z23"/>
    <mergeCell ref="A5:A6"/>
    <mergeCell ref="B5:B6"/>
    <mergeCell ref="C5:C6"/>
    <mergeCell ref="D5:AA5"/>
    <mergeCell ref="AB5:AC6"/>
    <mergeCell ref="AE5:AE6"/>
    <mergeCell ref="D6:I6"/>
    <mergeCell ref="J6:O6"/>
    <mergeCell ref="P6:U6"/>
    <mergeCell ref="V6:AA6"/>
    <mergeCell ref="AD5:AD6"/>
    <mergeCell ref="D22:H22"/>
    <mergeCell ref="J22:N22"/>
    <mergeCell ref="P22:T22"/>
    <mergeCell ref="V22:Z22"/>
    <mergeCell ref="B8:B10"/>
    <mergeCell ref="B11:B15"/>
    <mergeCell ref="B17:B20"/>
    <mergeCell ref="A21:C21"/>
    <mergeCell ref="A22:C22"/>
  </mergeCells>
  <dataValidations count="2">
    <dataValidation type="list" allowBlank="1" showInputMessage="1" showErrorMessage="1" sqref="E8:E11 Q9:Q19 W8:W20 N8:N20 T8:T20 Z8:Z20 K11:K20 H8:H20" xr:uid="{00000000-0002-0000-0300-000000000000}">
      <formula1>"D,TB,TĐK,K"</formula1>
    </dataValidation>
    <dataValidation type="list" showInputMessage="1" showErrorMessage="1" sqref="K11 Q14:Q15 K13:K15 E9:E20" xr:uid="{00000000-0002-0000-0300-000001000000}">
      <formula1>"D, TB, TĐK, K"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G35"/>
  <sheetViews>
    <sheetView workbookViewId="0">
      <selection activeCell="C13" sqref="C13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35.85546875" customWidth="1"/>
    <col min="4" max="4" width="8.5703125" style="112" customWidth="1"/>
    <col min="5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0" width="8.7109375" customWidth="1"/>
    <col min="11" max="11" width="6.85546875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6" width="9.140625" customWidth="1"/>
    <col min="17" max="17" width="6.85546875" customWidth="1"/>
    <col min="18" max="18" width="6.85546875" style="82" customWidth="1"/>
    <col min="19" max="19" width="7.7109375" customWidth="1"/>
    <col min="20" max="20" width="6.85546875" customWidth="1"/>
    <col min="21" max="21" width="6.85546875" style="120" customWidth="1"/>
    <col min="22" max="22" width="8.42578125" customWidth="1"/>
    <col min="23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42578125" customWidth="1"/>
    <col min="31" max="31" width="18" customWidth="1"/>
    <col min="32" max="32" width="20.42578125" customWidth="1"/>
  </cols>
  <sheetData>
    <row r="2" spans="1:85" ht="25.5" x14ac:dyDescent="0.35">
      <c r="C2" s="83" t="s">
        <v>137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104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15.75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15.75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1.5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15.75" x14ac:dyDescent="0.25">
      <c r="A8" s="161">
        <v>1</v>
      </c>
      <c r="B8" s="188" t="s">
        <v>138</v>
      </c>
      <c r="C8" s="189" t="s">
        <v>139</v>
      </c>
      <c r="D8" s="21">
        <v>0.75</v>
      </c>
      <c r="E8" s="21" t="s">
        <v>16</v>
      </c>
      <c r="F8" s="75" t="s">
        <v>140</v>
      </c>
      <c r="G8" s="23"/>
      <c r="H8" s="23"/>
      <c r="I8" s="75"/>
      <c r="J8" s="24"/>
      <c r="K8" s="21"/>
      <c r="L8" s="25"/>
      <c r="M8" s="23"/>
      <c r="N8" s="23"/>
      <c r="O8" s="75"/>
      <c r="P8" s="73"/>
      <c r="Q8" s="73"/>
      <c r="R8" s="27"/>
      <c r="S8" s="74"/>
      <c r="T8" s="74"/>
      <c r="U8" s="75"/>
      <c r="V8" s="73"/>
      <c r="W8" s="73"/>
      <c r="X8" s="75"/>
      <c r="Y8" s="74"/>
      <c r="Z8" s="28"/>
      <c r="AA8" s="30"/>
      <c r="AB8" s="30">
        <f>D8+J8+P8+V8</f>
        <v>0.75</v>
      </c>
      <c r="AC8" s="30">
        <f>G8+M8+S8+Y8</f>
        <v>0</v>
      </c>
      <c r="AD8" s="31">
        <f t="shared" ref="AD8:AD19" si="0">AE8/$AE$20</f>
        <v>7.6923076923076927E-2</v>
      </c>
      <c r="AE8" s="94">
        <v>2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15.75" x14ac:dyDescent="0.25">
      <c r="A9" s="163"/>
      <c r="B9" s="188"/>
      <c r="C9" s="190"/>
      <c r="D9" s="24">
        <v>0.75</v>
      </c>
      <c r="E9" s="21" t="s">
        <v>16</v>
      </c>
      <c r="F9" s="25" t="s">
        <v>141</v>
      </c>
      <c r="G9" s="23"/>
      <c r="H9" s="23"/>
      <c r="I9" s="75"/>
      <c r="J9" s="24"/>
      <c r="K9" s="21"/>
      <c r="L9" s="25"/>
      <c r="M9" s="23"/>
      <c r="N9" s="23"/>
      <c r="O9" s="75"/>
      <c r="P9" s="73"/>
      <c r="Q9" s="73"/>
      <c r="R9" s="27"/>
      <c r="S9" s="74"/>
      <c r="T9" s="74"/>
      <c r="U9" s="75"/>
      <c r="V9" s="73"/>
      <c r="W9" s="73"/>
      <c r="X9" s="75"/>
      <c r="Y9" s="74"/>
      <c r="Z9" s="28"/>
      <c r="AA9" s="30"/>
      <c r="AB9" s="30">
        <f>D9+J9+P9+V9</f>
        <v>0.75</v>
      </c>
      <c r="AC9" s="30">
        <f>G9+M9+S9+Y9</f>
        <v>0</v>
      </c>
      <c r="AD9" s="31">
        <f t="shared" si="0"/>
        <v>7.6923076923076927E-2</v>
      </c>
      <c r="AE9" s="94">
        <v>2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15.75" x14ac:dyDescent="0.25">
      <c r="A10" s="19">
        <v>2</v>
      </c>
      <c r="B10" s="188"/>
      <c r="C10" s="96" t="s">
        <v>142</v>
      </c>
      <c r="D10" s="21"/>
      <c r="E10" s="21"/>
      <c r="F10" s="75"/>
      <c r="G10" s="23"/>
      <c r="H10" s="23"/>
      <c r="I10" s="75"/>
      <c r="J10" s="34"/>
      <c r="K10" s="34"/>
      <c r="L10" s="27"/>
      <c r="M10" s="26"/>
      <c r="N10" s="23"/>
      <c r="O10" s="75"/>
      <c r="P10" s="34">
        <v>1</v>
      </c>
      <c r="Q10" s="34" t="s">
        <v>21</v>
      </c>
      <c r="R10" s="27">
        <v>2</v>
      </c>
      <c r="S10" s="35"/>
      <c r="T10" s="35"/>
      <c r="U10" s="75"/>
      <c r="V10" s="34"/>
      <c r="W10" s="34"/>
      <c r="X10" s="75"/>
      <c r="Y10" s="35"/>
      <c r="Z10" s="23"/>
      <c r="AA10" s="30"/>
      <c r="AB10" s="30">
        <f t="shared" ref="AB10:AB19" si="1">D10+J10+P10+V10</f>
        <v>1</v>
      </c>
      <c r="AC10" s="30">
        <f t="shared" ref="AC10:AC19" si="2">G10+M10+S10+Y10</f>
        <v>0</v>
      </c>
      <c r="AD10" s="31">
        <f t="shared" si="0"/>
        <v>7.6923076923076927E-2</v>
      </c>
      <c r="AE10" s="36">
        <v>2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15.75" x14ac:dyDescent="0.25">
      <c r="A11" s="161">
        <v>3</v>
      </c>
      <c r="B11" s="188" t="s">
        <v>143</v>
      </c>
      <c r="C11" s="96" t="s">
        <v>144</v>
      </c>
      <c r="D11" s="21"/>
      <c r="E11" s="21"/>
      <c r="F11" s="75"/>
      <c r="G11" s="23"/>
      <c r="H11" s="23"/>
      <c r="I11" s="75"/>
      <c r="J11" s="34"/>
      <c r="K11" s="34"/>
      <c r="L11" s="27"/>
      <c r="M11" s="26"/>
      <c r="N11" s="23"/>
      <c r="O11" s="75"/>
      <c r="P11" s="34">
        <v>0.5</v>
      </c>
      <c r="Q11" s="34" t="s">
        <v>21</v>
      </c>
      <c r="R11" s="27" t="s">
        <v>145</v>
      </c>
      <c r="S11" s="35"/>
      <c r="T11" s="35"/>
      <c r="U11" s="75"/>
      <c r="V11" s="34"/>
      <c r="W11" s="34"/>
      <c r="X11" s="75"/>
      <c r="Y11" s="35"/>
      <c r="Z11" s="23"/>
      <c r="AA11" s="30"/>
      <c r="AB11" s="30">
        <f t="shared" si="1"/>
        <v>0.5</v>
      </c>
      <c r="AC11" s="30">
        <f t="shared" si="2"/>
        <v>0</v>
      </c>
      <c r="AD11" s="31">
        <f t="shared" si="0"/>
        <v>7.6923076923076927E-2</v>
      </c>
      <c r="AE11" s="36">
        <v>2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93" customFormat="1" ht="15.75" x14ac:dyDescent="0.25">
      <c r="A12" s="163"/>
      <c r="B12" s="188"/>
      <c r="C12" s="96" t="s">
        <v>146</v>
      </c>
      <c r="D12" s="21"/>
      <c r="E12" s="21"/>
      <c r="F12" s="75"/>
      <c r="G12" s="23"/>
      <c r="H12" s="23"/>
      <c r="I12" s="75"/>
      <c r="J12" s="34"/>
      <c r="K12" s="34"/>
      <c r="L12" s="27"/>
      <c r="M12" s="26"/>
      <c r="N12" s="23"/>
      <c r="O12" s="75"/>
      <c r="P12" s="34">
        <v>0.5</v>
      </c>
      <c r="Q12" s="34" t="s">
        <v>21</v>
      </c>
      <c r="R12" s="27" t="s">
        <v>147</v>
      </c>
      <c r="S12" s="35"/>
      <c r="T12" s="35"/>
      <c r="U12" s="75"/>
      <c r="V12" s="34"/>
      <c r="W12" s="34"/>
      <c r="X12" s="75"/>
      <c r="Y12" s="35"/>
      <c r="Z12" s="23"/>
      <c r="AA12" s="30"/>
      <c r="AB12" s="30">
        <f t="shared" si="1"/>
        <v>0.5</v>
      </c>
      <c r="AC12" s="30">
        <f t="shared" si="2"/>
        <v>0</v>
      </c>
      <c r="AD12" s="31">
        <f t="shared" si="0"/>
        <v>7.6923076923076927E-2</v>
      </c>
      <c r="AE12" s="36">
        <v>2</v>
      </c>
      <c r="AF12" s="95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93" customFormat="1" ht="15.75" x14ac:dyDescent="0.25">
      <c r="A13" s="19">
        <v>4</v>
      </c>
      <c r="B13" s="188"/>
      <c r="C13" s="96" t="s">
        <v>148</v>
      </c>
      <c r="D13" s="21"/>
      <c r="E13" s="21"/>
      <c r="F13" s="75"/>
      <c r="G13" s="23"/>
      <c r="H13" s="23"/>
      <c r="I13" s="75"/>
      <c r="J13" s="24"/>
      <c r="K13" s="21"/>
      <c r="L13" s="25"/>
      <c r="M13" s="26"/>
      <c r="N13" s="23"/>
      <c r="O13" s="75"/>
      <c r="P13" s="34"/>
      <c r="Q13" s="34"/>
      <c r="R13" s="27"/>
      <c r="S13" s="35"/>
      <c r="T13" s="35"/>
      <c r="U13" s="75"/>
      <c r="V13" s="34">
        <v>1</v>
      </c>
      <c r="W13" s="34" t="s">
        <v>30</v>
      </c>
      <c r="X13" s="75">
        <v>6</v>
      </c>
      <c r="Y13" s="35"/>
      <c r="Z13" s="28"/>
      <c r="AA13" s="30"/>
      <c r="AB13" s="30">
        <f t="shared" si="1"/>
        <v>1</v>
      </c>
      <c r="AC13" s="30">
        <f t="shared" si="2"/>
        <v>0</v>
      </c>
      <c r="AD13" s="31">
        <f t="shared" si="0"/>
        <v>0.15384615384615385</v>
      </c>
      <c r="AE13" s="36">
        <v>4</v>
      </c>
      <c r="AF13" s="95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93" customFormat="1" ht="15.75" x14ac:dyDescent="0.25">
      <c r="A14" s="161">
        <v>5</v>
      </c>
      <c r="B14" s="161" t="s">
        <v>149</v>
      </c>
      <c r="C14" s="141" t="s">
        <v>150</v>
      </c>
      <c r="D14" s="21">
        <v>0.5</v>
      </c>
      <c r="E14" s="21" t="s">
        <v>16</v>
      </c>
      <c r="F14" s="75" t="s">
        <v>151</v>
      </c>
      <c r="G14" s="23"/>
      <c r="H14" s="23"/>
      <c r="I14" s="75"/>
      <c r="J14" s="24"/>
      <c r="K14" s="21"/>
      <c r="L14" s="25"/>
      <c r="M14" s="23"/>
      <c r="N14" s="23"/>
      <c r="O14" s="75"/>
      <c r="P14" s="34"/>
      <c r="Q14" s="34"/>
      <c r="R14" s="27"/>
      <c r="S14" s="35"/>
      <c r="T14" s="35"/>
      <c r="U14" s="75"/>
      <c r="V14" s="34"/>
      <c r="W14" s="34"/>
      <c r="X14" s="75"/>
      <c r="Y14" s="35"/>
      <c r="Z14" s="28"/>
      <c r="AA14" s="30"/>
      <c r="AB14" s="30">
        <f t="shared" si="1"/>
        <v>0.5</v>
      </c>
      <c r="AC14" s="30">
        <f t="shared" si="2"/>
        <v>0</v>
      </c>
      <c r="AD14" s="31">
        <f t="shared" si="0"/>
        <v>7.6923076923076927E-2</v>
      </c>
      <c r="AE14" s="36">
        <v>2</v>
      </c>
      <c r="AF14" s="95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93" customFormat="1" ht="15.75" x14ac:dyDescent="0.25">
      <c r="A15" s="163"/>
      <c r="B15" s="163"/>
      <c r="C15" s="141" t="s">
        <v>152</v>
      </c>
      <c r="D15" s="24">
        <v>1</v>
      </c>
      <c r="E15" s="21" t="s">
        <v>16</v>
      </c>
      <c r="F15" s="25" t="s">
        <v>153</v>
      </c>
      <c r="G15" s="23"/>
      <c r="H15" s="23"/>
      <c r="I15" s="75"/>
      <c r="J15" s="24"/>
      <c r="K15" s="21"/>
      <c r="L15" s="25"/>
      <c r="M15" s="23"/>
      <c r="N15" s="23"/>
      <c r="O15" s="75"/>
      <c r="P15" s="34"/>
      <c r="Q15" s="34"/>
      <c r="R15" s="27"/>
      <c r="S15" s="35"/>
      <c r="T15" s="35"/>
      <c r="U15" s="75"/>
      <c r="V15" s="34"/>
      <c r="W15" s="34"/>
      <c r="X15" s="75"/>
      <c r="Y15" s="35"/>
      <c r="Z15" s="28"/>
      <c r="AA15" s="30"/>
      <c r="AB15" s="30">
        <f t="shared" si="1"/>
        <v>1</v>
      </c>
      <c r="AC15" s="30">
        <f t="shared" si="2"/>
        <v>0</v>
      </c>
      <c r="AD15" s="31">
        <f t="shared" si="0"/>
        <v>7.6923076923076927E-2</v>
      </c>
      <c r="AE15" s="36">
        <v>2</v>
      </c>
      <c r="AF15" s="9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93" customFormat="1" ht="15.75" x14ac:dyDescent="0.25">
      <c r="A16" s="161">
        <v>6</v>
      </c>
      <c r="B16" s="161" t="s">
        <v>154</v>
      </c>
      <c r="C16" s="96" t="s">
        <v>155</v>
      </c>
      <c r="D16" s="21">
        <v>1</v>
      </c>
      <c r="E16" s="21" t="s">
        <v>16</v>
      </c>
      <c r="F16" s="75" t="s">
        <v>156</v>
      </c>
      <c r="G16" s="23"/>
      <c r="H16" s="23"/>
      <c r="I16" s="75"/>
      <c r="J16" s="24"/>
      <c r="K16" s="21"/>
      <c r="L16" s="25"/>
      <c r="M16" s="23"/>
      <c r="N16" s="23"/>
      <c r="O16" s="75"/>
      <c r="P16" s="34"/>
      <c r="Q16" s="34"/>
      <c r="R16" s="27"/>
      <c r="S16" s="35"/>
      <c r="T16" s="35"/>
      <c r="U16" s="75"/>
      <c r="V16" s="34"/>
      <c r="W16" s="34"/>
      <c r="X16" s="75"/>
      <c r="Y16" s="35"/>
      <c r="Z16" s="28"/>
      <c r="AA16" s="30"/>
      <c r="AB16" s="30">
        <f t="shared" si="1"/>
        <v>1</v>
      </c>
      <c r="AC16" s="30">
        <f t="shared" si="2"/>
        <v>0</v>
      </c>
      <c r="AD16" s="31">
        <f t="shared" si="0"/>
        <v>7.6923076923076927E-2</v>
      </c>
      <c r="AE16" s="36">
        <v>2</v>
      </c>
      <c r="AF16" s="95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93" customFormat="1" ht="15.75" x14ac:dyDescent="0.25">
      <c r="A17" s="162"/>
      <c r="B17" s="162"/>
      <c r="C17" s="96" t="s">
        <v>157</v>
      </c>
      <c r="D17" s="21"/>
      <c r="E17" s="21"/>
      <c r="F17" s="75"/>
      <c r="G17" s="23"/>
      <c r="H17" s="23"/>
      <c r="I17" s="75"/>
      <c r="J17" s="24">
        <v>1</v>
      </c>
      <c r="K17" s="21" t="s">
        <v>17</v>
      </c>
      <c r="L17" s="25" t="s">
        <v>158</v>
      </c>
      <c r="M17" s="23"/>
      <c r="N17" s="23"/>
      <c r="O17" s="75"/>
      <c r="P17" s="34"/>
      <c r="Q17" s="34"/>
      <c r="R17" s="27"/>
      <c r="S17" s="35"/>
      <c r="T17" s="35"/>
      <c r="U17" s="75"/>
      <c r="V17" s="34"/>
      <c r="W17" s="34"/>
      <c r="X17" s="75"/>
      <c r="Y17" s="35"/>
      <c r="Z17" s="28"/>
      <c r="AA17" s="30"/>
      <c r="AB17" s="30">
        <f t="shared" si="1"/>
        <v>1</v>
      </c>
      <c r="AC17" s="30">
        <f t="shared" si="2"/>
        <v>0</v>
      </c>
      <c r="AD17" s="31">
        <f t="shared" si="0"/>
        <v>7.6923076923076927E-2</v>
      </c>
      <c r="AE17" s="36">
        <v>2</v>
      </c>
      <c r="AF17" s="9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93" customFormat="1" ht="15.75" x14ac:dyDescent="0.25">
      <c r="A18" s="162"/>
      <c r="B18" s="162"/>
      <c r="C18" s="96" t="s">
        <v>159</v>
      </c>
      <c r="D18" s="21"/>
      <c r="E18" s="21"/>
      <c r="F18" s="75"/>
      <c r="G18" s="23"/>
      <c r="H18" s="23"/>
      <c r="I18" s="75"/>
      <c r="J18" s="34">
        <v>1</v>
      </c>
      <c r="K18" s="34" t="s">
        <v>17</v>
      </c>
      <c r="L18" s="27" t="s">
        <v>160</v>
      </c>
      <c r="M18" s="23"/>
      <c r="N18" s="23"/>
      <c r="O18" s="75"/>
      <c r="P18" s="34"/>
      <c r="Q18" s="34"/>
      <c r="R18" s="27"/>
      <c r="S18" s="35"/>
      <c r="T18" s="35"/>
      <c r="U18" s="75"/>
      <c r="V18" s="34"/>
      <c r="W18" s="34"/>
      <c r="X18" s="75"/>
      <c r="Y18" s="35"/>
      <c r="Z18" s="28"/>
      <c r="AA18" s="30"/>
      <c r="AB18" s="30">
        <f t="shared" si="1"/>
        <v>1</v>
      </c>
      <c r="AC18" s="30">
        <f t="shared" si="2"/>
        <v>0</v>
      </c>
      <c r="AD18" s="31">
        <f t="shared" si="0"/>
        <v>7.6923076923076927E-2</v>
      </c>
      <c r="AE18" s="36">
        <v>2</v>
      </c>
      <c r="AF18" s="9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spans="1:85" s="93" customFormat="1" ht="15.75" x14ac:dyDescent="0.25">
      <c r="A19" s="163"/>
      <c r="B19" s="163"/>
      <c r="C19" s="96" t="s">
        <v>161</v>
      </c>
      <c r="D19" s="21"/>
      <c r="E19" s="21"/>
      <c r="F19" s="75"/>
      <c r="G19" s="23"/>
      <c r="H19" s="23"/>
      <c r="I19" s="75"/>
      <c r="J19" s="34">
        <v>1</v>
      </c>
      <c r="K19" s="34" t="s">
        <v>17</v>
      </c>
      <c r="L19" s="27" t="s">
        <v>162</v>
      </c>
      <c r="M19" s="23"/>
      <c r="N19" s="23"/>
      <c r="O19" s="75"/>
      <c r="P19" s="34"/>
      <c r="Q19" s="34"/>
      <c r="R19" s="27"/>
      <c r="S19" s="35"/>
      <c r="T19" s="35"/>
      <c r="U19" s="75"/>
      <c r="V19" s="34"/>
      <c r="W19" s="34"/>
      <c r="X19" s="75"/>
      <c r="Y19" s="35"/>
      <c r="Z19" s="28"/>
      <c r="AA19" s="30"/>
      <c r="AB19" s="30">
        <f t="shared" si="1"/>
        <v>1</v>
      </c>
      <c r="AC19" s="30">
        <f t="shared" si="2"/>
        <v>0</v>
      </c>
      <c r="AD19" s="31">
        <f t="shared" si="0"/>
        <v>7.6923076923076927E-2</v>
      </c>
      <c r="AE19" s="36">
        <v>2</v>
      </c>
      <c r="AF19" s="9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</row>
    <row r="20" spans="1:85" s="107" customFormat="1" ht="15.75" x14ac:dyDescent="0.25">
      <c r="A20" s="154" t="s">
        <v>5</v>
      </c>
      <c r="B20" s="155"/>
      <c r="C20" s="156"/>
      <c r="D20" s="37">
        <f>SUM(D$8:D$19)</f>
        <v>4</v>
      </c>
      <c r="E20" s="37"/>
      <c r="F20" s="87"/>
      <c r="G20" s="39">
        <f>SUM(G$8:G$19)</f>
        <v>0</v>
      </c>
      <c r="H20" s="40"/>
      <c r="I20" s="87"/>
      <c r="J20" s="39">
        <f>SUM(J$8:J$19)</f>
        <v>3</v>
      </c>
      <c r="K20" s="40"/>
      <c r="L20" s="41"/>
      <c r="M20" s="37">
        <f>SUM(M$8:M$19)</f>
        <v>0</v>
      </c>
      <c r="N20" s="40"/>
      <c r="O20" s="87"/>
      <c r="P20" s="39">
        <f>SUM(P$8:P$19)</f>
        <v>2</v>
      </c>
      <c r="Q20" s="40"/>
      <c r="R20" s="27"/>
      <c r="S20" s="37">
        <f>SUM(S$8:S$19)</f>
        <v>0</v>
      </c>
      <c r="T20" s="40"/>
      <c r="U20" s="92"/>
      <c r="V20" s="39">
        <f>SUM(V$8:V$19)</f>
        <v>1</v>
      </c>
      <c r="W20" s="40"/>
      <c r="X20" s="87"/>
      <c r="Y20" s="39">
        <f>SUM(Y$8:Y$19)</f>
        <v>0</v>
      </c>
      <c r="Z20" s="40"/>
      <c r="AA20" s="93"/>
      <c r="AB20" s="37">
        <f>SUM(AB$8:AB$19)</f>
        <v>10</v>
      </c>
      <c r="AC20" s="37">
        <f>SUM(AC$8:AC$19)</f>
        <v>0</v>
      </c>
      <c r="AD20" s="43">
        <f>SUM(AD$8:AD$19)</f>
        <v>0.99999999999999978</v>
      </c>
      <c r="AE20" s="37">
        <f>SUM(AE$8:AE$19)</f>
        <v>26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85" s="107" customFormat="1" ht="15.75" x14ac:dyDescent="0.25">
      <c r="A21" s="154" t="s">
        <v>33</v>
      </c>
      <c r="B21" s="155"/>
      <c r="C21" s="156"/>
      <c r="D21" s="151">
        <v>0.4</v>
      </c>
      <c r="E21" s="152"/>
      <c r="F21" s="152"/>
      <c r="G21" s="152"/>
      <c r="H21" s="153"/>
      <c r="I21" s="125"/>
      <c r="J21" s="148">
        <v>0.3</v>
      </c>
      <c r="K21" s="149"/>
      <c r="L21" s="149"/>
      <c r="M21" s="149"/>
      <c r="N21" s="150"/>
      <c r="O21" s="123"/>
      <c r="P21" s="151">
        <v>0.2</v>
      </c>
      <c r="Q21" s="152"/>
      <c r="R21" s="152"/>
      <c r="S21" s="152"/>
      <c r="T21" s="153"/>
      <c r="U21" s="125"/>
      <c r="V21" s="148">
        <v>0.1</v>
      </c>
      <c r="W21" s="149"/>
      <c r="X21" s="149"/>
      <c r="Y21" s="149"/>
      <c r="Z21" s="150"/>
      <c r="AA21" s="124"/>
      <c r="AB21" s="49"/>
      <c r="AC21" s="49"/>
      <c r="AD21" s="49"/>
      <c r="AE21" s="49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85" s="107" customFormat="1" ht="15.75" x14ac:dyDescent="0.25">
      <c r="A22" s="154" t="s">
        <v>34</v>
      </c>
      <c r="B22" s="155"/>
      <c r="C22" s="156"/>
      <c r="D22" s="151" t="s">
        <v>35</v>
      </c>
      <c r="E22" s="152"/>
      <c r="F22" s="152"/>
      <c r="G22" s="152"/>
      <c r="H22" s="153"/>
      <c r="I22" s="125"/>
      <c r="J22" s="148" t="s">
        <v>36</v>
      </c>
      <c r="K22" s="157"/>
      <c r="L22" s="157"/>
      <c r="M22" s="157"/>
      <c r="N22" s="158"/>
      <c r="O22" s="126"/>
      <c r="P22" s="151" t="s">
        <v>37</v>
      </c>
      <c r="Q22" s="159"/>
      <c r="R22" s="159"/>
      <c r="S22" s="159"/>
      <c r="T22" s="160"/>
      <c r="U22" s="128"/>
      <c r="V22" s="148" t="s">
        <v>38</v>
      </c>
      <c r="W22" s="157"/>
      <c r="X22" s="157"/>
      <c r="Y22" s="157"/>
      <c r="Z22" s="158"/>
      <c r="AA22" s="127"/>
      <c r="AB22" s="49"/>
      <c r="AC22" s="49"/>
      <c r="AD22" s="49"/>
      <c r="AE22" s="53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85" s="107" customFormat="1" ht="15.75" x14ac:dyDescent="0.25">
      <c r="A23" s="108"/>
      <c r="B23" s="108"/>
      <c r="C23" s="108"/>
      <c r="D23" s="86" t="s">
        <v>39</v>
      </c>
      <c r="E23" s="86" t="s">
        <v>40</v>
      </c>
      <c r="F23" s="86"/>
      <c r="G23" s="86" t="s">
        <v>39</v>
      </c>
      <c r="H23" s="86" t="s">
        <v>40</v>
      </c>
      <c r="I23" s="86"/>
      <c r="J23" s="86" t="s">
        <v>39</v>
      </c>
      <c r="K23" s="86" t="s">
        <v>40</v>
      </c>
      <c r="L23" s="86"/>
      <c r="M23" s="86" t="s">
        <v>39</v>
      </c>
      <c r="N23" s="86" t="s">
        <v>40</v>
      </c>
      <c r="O23" s="86"/>
      <c r="P23" s="86" t="s">
        <v>39</v>
      </c>
      <c r="Q23" s="86" t="s">
        <v>40</v>
      </c>
      <c r="R23" s="86"/>
      <c r="S23" s="86" t="s">
        <v>39</v>
      </c>
      <c r="T23" s="86" t="s">
        <v>40</v>
      </c>
      <c r="U23" s="86"/>
      <c r="V23" s="86" t="s">
        <v>39</v>
      </c>
      <c r="W23" s="86" t="s">
        <v>40</v>
      </c>
      <c r="X23" s="86"/>
      <c r="Y23" s="86" t="s">
        <v>39</v>
      </c>
      <c r="Z23" s="86" t="s">
        <v>40</v>
      </c>
      <c r="AA23" s="86"/>
      <c r="AB23" s="86" t="s">
        <v>5</v>
      </c>
      <c r="AC23" s="86" t="s">
        <v>41</v>
      </c>
      <c r="AD23" s="86" t="s">
        <v>42</v>
      </c>
      <c r="AE23" s="92"/>
      <c r="AF23" s="86" t="s">
        <v>43</v>
      </c>
      <c r="AG23" s="86" t="s">
        <v>41</v>
      </c>
      <c r="AH23" s="86" t="s">
        <v>42</v>
      </c>
      <c r="AI23"/>
      <c r="AJ23"/>
      <c r="AK23"/>
      <c r="AL23"/>
      <c r="AM23"/>
      <c r="AN23"/>
      <c r="AO23"/>
      <c r="AP23"/>
      <c r="AQ23"/>
    </row>
    <row r="24" spans="1:85" s="107" customFormat="1" ht="15.75" x14ac:dyDescent="0.25">
      <c r="A24" s="108"/>
      <c r="B24" s="108"/>
      <c r="C24" s="108" t="s">
        <v>44</v>
      </c>
      <c r="D24" s="109">
        <f>SUMIF(E$8:E$19,"D",D$8:D$19)</f>
        <v>4</v>
      </c>
      <c r="E24" s="109">
        <f>COUNTIF(E$8:E$19,"D")</f>
        <v>5</v>
      </c>
      <c r="F24" s="86"/>
      <c r="G24" s="109">
        <f>SUMIF(H$8:H$19,"D",G$8:G$19)</f>
        <v>0</v>
      </c>
      <c r="H24" s="109">
        <f>COUNTIF(H$8:H$19,"D")</f>
        <v>0</v>
      </c>
      <c r="I24" s="86"/>
      <c r="J24" s="109">
        <f>SUMIF(K$8:K$19,"D",J$8:J$19)</f>
        <v>0</v>
      </c>
      <c r="K24" s="109">
        <f>COUNTIF(K$8:K$19,"D")</f>
        <v>0</v>
      </c>
      <c r="L24" s="86"/>
      <c r="M24" s="109">
        <f>SUMIF(N$8:N$19,"D",M$8:M$19)</f>
        <v>0</v>
      </c>
      <c r="N24" s="109">
        <f>COUNTIF(N$8:N$19,"D")</f>
        <v>0</v>
      </c>
      <c r="O24" s="86"/>
      <c r="P24" s="109">
        <f>SUMIF(Q$8:Q$19,"D",P$8:P$19)</f>
        <v>0</v>
      </c>
      <c r="Q24" s="109">
        <f>COUNTIF(Q$8:Q$19,"D")</f>
        <v>0</v>
      </c>
      <c r="R24" s="109"/>
      <c r="S24" s="109">
        <f>SUMIF(T$8:T$19,"D",S$8:S$19)</f>
        <v>0</v>
      </c>
      <c r="T24" s="109">
        <f>COUNTIF(T$8:T$19,"D")</f>
        <v>0</v>
      </c>
      <c r="U24" s="86"/>
      <c r="V24" s="109">
        <f>SUMIF(W$8:W$19,"D",V$8:V$19)</f>
        <v>0</v>
      </c>
      <c r="W24" s="109">
        <f>COUNTIF(W$8:W$19,"D")</f>
        <v>0</v>
      </c>
      <c r="X24" s="86"/>
      <c r="Y24" s="109">
        <f>SUMIF(Z$8:Z$19,"D",Y$8:Y$19)</f>
        <v>0</v>
      </c>
      <c r="Z24" s="109">
        <f>COUNTIF(Z$8:Z$19,"D")</f>
        <v>0</v>
      </c>
      <c r="AA24" s="109"/>
      <c r="AB24" s="109">
        <f>D24+G24+J24+M24+P24+S24+V24+Y24</f>
        <v>4</v>
      </c>
      <c r="AC24" s="109">
        <f>E24+H24+K24+N24+Q24+T24+W24+Z24</f>
        <v>5</v>
      </c>
      <c r="AD24" s="110">
        <f>AB24/10</f>
        <v>0.4</v>
      </c>
      <c r="AE24" s="86" t="s">
        <v>8</v>
      </c>
      <c r="AF24" s="109">
        <f>SUM(D24:D27,G24:G27)</f>
        <v>4</v>
      </c>
      <c r="AG24" s="109">
        <f>SUM(E24:E27, H24:H27)</f>
        <v>5</v>
      </c>
      <c r="AH24" s="111">
        <f>AF24/10</f>
        <v>0.4</v>
      </c>
      <c r="AI24"/>
      <c r="AJ24"/>
      <c r="AK24"/>
      <c r="AL24"/>
      <c r="AM24"/>
      <c r="AN24"/>
      <c r="AO24"/>
      <c r="AP24"/>
      <c r="AQ24"/>
    </row>
    <row r="25" spans="1:85" s="107" customFormat="1" ht="15.75" x14ac:dyDescent="0.25">
      <c r="A25" s="108"/>
      <c r="B25" s="108"/>
      <c r="C25" s="108" t="s">
        <v>45</v>
      </c>
      <c r="D25" s="109">
        <f>SUMIF(E$8:E$19,"TB",D$8:D$19)</f>
        <v>0</v>
      </c>
      <c r="E25" s="109">
        <f>COUNTIF(E$8:E$19,"TB")</f>
        <v>0</v>
      </c>
      <c r="F25" s="86"/>
      <c r="G25" s="109">
        <f>SUMIF(H$8:H$19,"TB",G$8:G$19)</f>
        <v>0</v>
      </c>
      <c r="H25" s="109">
        <f>COUNTIF(H$8:H$19,"TB")</f>
        <v>0</v>
      </c>
      <c r="I25" s="86"/>
      <c r="J25" s="109">
        <f>SUMIF(K$8:K$19,"TB",J$8:J$19)</f>
        <v>3</v>
      </c>
      <c r="K25" s="109">
        <f>COUNTIF(K$8:K$19,"TB")</f>
        <v>3</v>
      </c>
      <c r="L25" s="86"/>
      <c r="M25" s="109">
        <f>SUMIF(N$8:N$19,"TB",M$8:M$19)</f>
        <v>0</v>
      </c>
      <c r="N25" s="109">
        <f>COUNTIF(N$8:N$19,"TB")</f>
        <v>0</v>
      </c>
      <c r="O25" s="86"/>
      <c r="P25" s="109">
        <f>SUMIF(Q$8:Q$19,"TB",P$8:P$19)</f>
        <v>0</v>
      </c>
      <c r="Q25" s="109">
        <f>COUNTIF(Q$8:Q$19,"TB")</f>
        <v>0</v>
      </c>
      <c r="R25" s="109"/>
      <c r="S25" s="109">
        <f>SUMIF(T$8:T$19,"TB",S$8:S$19)</f>
        <v>0</v>
      </c>
      <c r="T25" s="109">
        <f>COUNTIF(T$8:T$19,"TB")</f>
        <v>0</v>
      </c>
      <c r="U25" s="86"/>
      <c r="V25" s="109">
        <f>SUMIF(W$8:W$19,"TB",V$8:V$19)</f>
        <v>0</v>
      </c>
      <c r="W25" s="109">
        <f>COUNTIF(W$8:W$19,"TB")</f>
        <v>0</v>
      </c>
      <c r="X25" s="86"/>
      <c r="Y25" s="109">
        <f>SUMIF(Z$8:Z$19,"TB",Y$8:Y$19)</f>
        <v>0</v>
      </c>
      <c r="Z25" s="109">
        <f>COUNTIF(Z$8:Z$19,"TB")</f>
        <v>0</v>
      </c>
      <c r="AA25" s="109"/>
      <c r="AB25" s="109">
        <f t="shared" ref="AB25:AC27" si="3">D25+G25+J25+M25+P25+S25+V25+Y25</f>
        <v>3</v>
      </c>
      <c r="AC25" s="109">
        <f t="shared" si="3"/>
        <v>3</v>
      </c>
      <c r="AD25" s="110">
        <f t="shared" ref="AD25:AD27" si="4">AB25/10</f>
        <v>0.3</v>
      </c>
      <c r="AE25" s="86" t="s">
        <v>9</v>
      </c>
      <c r="AF25" s="109">
        <f>SUM(J24:J27,M24:M27)</f>
        <v>3</v>
      </c>
      <c r="AG25" s="109">
        <f>SUM(K24:K27,N24:N27)</f>
        <v>3</v>
      </c>
      <c r="AH25" s="111">
        <f t="shared" ref="AH25:AH27" si="5">AF25/10</f>
        <v>0.3</v>
      </c>
      <c r="AI25"/>
      <c r="AJ25"/>
      <c r="AK25"/>
      <c r="AL25"/>
      <c r="AM25"/>
      <c r="AN25"/>
      <c r="AO25"/>
      <c r="AP25"/>
      <c r="AQ25"/>
    </row>
    <row r="26" spans="1:85" s="107" customFormat="1" ht="15.75" x14ac:dyDescent="0.25">
      <c r="A26" s="108"/>
      <c r="B26" s="108"/>
      <c r="C26" s="108" t="s">
        <v>46</v>
      </c>
      <c r="D26" s="109">
        <f>SUMIF(E$8:E$19,"TĐK",D$8:D$19)</f>
        <v>0</v>
      </c>
      <c r="E26" s="109">
        <f>COUNTIF(E$8:E$19,"TĐK")</f>
        <v>0</v>
      </c>
      <c r="F26" s="86"/>
      <c r="G26" s="109">
        <f>SUMIF(H$8:H$19,"TĐK",G$8:G$19)</f>
        <v>0</v>
      </c>
      <c r="H26" s="109">
        <f>COUNTIF(H$8:H$19,"TĐK")</f>
        <v>0</v>
      </c>
      <c r="I26" s="86"/>
      <c r="J26" s="109">
        <f>SUMIF(K$8:K$19,"TĐK",J$8:J$19)</f>
        <v>0</v>
      </c>
      <c r="K26" s="109">
        <f>COUNTIF(K$8:K$19,"TĐK")</f>
        <v>0</v>
      </c>
      <c r="L26" s="86"/>
      <c r="M26" s="109">
        <f>SUMIF(N$8:N$19,"TĐK",M$8:M$19)</f>
        <v>0</v>
      </c>
      <c r="N26" s="109">
        <f>COUNTIF(N$8:N$19,"TĐK")</f>
        <v>0</v>
      </c>
      <c r="O26" s="86"/>
      <c r="P26" s="109">
        <f>SUMIF(Q$8:Q$19,"TĐK",P$8:P$19)</f>
        <v>2</v>
      </c>
      <c r="Q26" s="109">
        <f>COUNTIF(Q$8:Q$19,"TĐK")</f>
        <v>3</v>
      </c>
      <c r="R26" s="109"/>
      <c r="S26" s="109">
        <f>SUMIF(T$8:T$19,"TĐK",S$8:S$19)</f>
        <v>0</v>
      </c>
      <c r="T26" s="109">
        <f>COUNTIF(T$8:T$19,"TĐK")</f>
        <v>0</v>
      </c>
      <c r="U26" s="86"/>
      <c r="V26" s="109">
        <f>SUMIF(W$8:W$19,"TĐK",V$8:V$19)</f>
        <v>0</v>
      </c>
      <c r="W26" s="109">
        <f>COUNTIF(W$8:W$19,"TĐK")</f>
        <v>0</v>
      </c>
      <c r="X26" s="86"/>
      <c r="Y26" s="109">
        <f>SUMIF(Z$8:Z$19,"TĐK",Y$8:Y$19)</f>
        <v>0</v>
      </c>
      <c r="Z26" s="109">
        <f>COUNTIF(Z$8:Z$19,"TĐK")</f>
        <v>0</v>
      </c>
      <c r="AA26" s="109"/>
      <c r="AB26" s="109">
        <f t="shared" si="3"/>
        <v>2</v>
      </c>
      <c r="AC26" s="109">
        <f t="shared" si="3"/>
        <v>3</v>
      </c>
      <c r="AD26" s="110">
        <f t="shared" si="4"/>
        <v>0.2</v>
      </c>
      <c r="AE26" s="86" t="s">
        <v>10</v>
      </c>
      <c r="AF26" s="109">
        <f>SUM(P24:P27, S24:S27)</f>
        <v>2</v>
      </c>
      <c r="AG26" s="109">
        <f>SUM(Q24:Q27, T24:T27)</f>
        <v>3</v>
      </c>
      <c r="AH26" s="111">
        <f t="shared" si="5"/>
        <v>0.2</v>
      </c>
      <c r="AI26"/>
      <c r="AJ26"/>
      <c r="AK26"/>
      <c r="AL26"/>
      <c r="AM26"/>
      <c r="AN26"/>
      <c r="AO26"/>
      <c r="AP26"/>
      <c r="AQ26"/>
    </row>
    <row r="27" spans="1:85" s="107" customFormat="1" ht="15.75" x14ac:dyDescent="0.25">
      <c r="A27" s="108"/>
      <c r="B27" s="108"/>
      <c r="C27" s="108" t="s">
        <v>47</v>
      </c>
      <c r="D27" s="109">
        <f>SUMIF(E$8:E$19,"K",D$8:D$19)</f>
        <v>0</v>
      </c>
      <c r="E27" s="109">
        <f>COUNTIF(E$8:E$19,"K")</f>
        <v>0</v>
      </c>
      <c r="F27" s="86"/>
      <c r="G27" s="109">
        <f>SUMIF(H$8:H$19,"K",G$8:G$19)</f>
        <v>0</v>
      </c>
      <c r="H27" s="109">
        <f>COUNTIF(H$8:H$19,"K")</f>
        <v>0</v>
      </c>
      <c r="I27" s="86"/>
      <c r="J27" s="109">
        <f>SUMIF(K$8:K$19,"K",J$8:J$19)</f>
        <v>0</v>
      </c>
      <c r="K27" s="109">
        <f>COUNTIF(K$8:K$19,"K")</f>
        <v>0</v>
      </c>
      <c r="L27" s="86"/>
      <c r="M27" s="109">
        <f>SUMIF(N$8:N$19,"K",M$8:M$19)</f>
        <v>0</v>
      </c>
      <c r="N27" s="109">
        <f>COUNTIF(N$8:N$19,"K")</f>
        <v>0</v>
      </c>
      <c r="O27" s="86"/>
      <c r="P27" s="109">
        <f>SUMIF(Q$8:Q$19,"K",P$8:P$19)</f>
        <v>0</v>
      </c>
      <c r="Q27" s="109">
        <f>COUNTIF(Q$8:Q$19,"K")</f>
        <v>0</v>
      </c>
      <c r="R27" s="109"/>
      <c r="S27" s="109">
        <f>SUMIF(T$8:T$19,"K",S$8:S$19)</f>
        <v>0</v>
      </c>
      <c r="T27" s="109">
        <f>COUNTIF(T$8:T$19,"K")</f>
        <v>0</v>
      </c>
      <c r="U27" s="86"/>
      <c r="V27" s="109">
        <f>SUMIF(W$8:W$19,"K",V$8:V$19)</f>
        <v>1</v>
      </c>
      <c r="W27" s="109">
        <f>COUNTIF(W$8:W$19,"K")</f>
        <v>1</v>
      </c>
      <c r="X27" s="86"/>
      <c r="Y27" s="109">
        <f>SUMIF(Z$8:Z$19,"K",Y$8:Y$19)</f>
        <v>0</v>
      </c>
      <c r="Z27" s="109">
        <f>COUNTIF(Z$8:Z$19,"K")</f>
        <v>0</v>
      </c>
      <c r="AA27" s="109"/>
      <c r="AB27" s="109">
        <f t="shared" si="3"/>
        <v>1</v>
      </c>
      <c r="AC27" s="109">
        <f t="shared" si="3"/>
        <v>1</v>
      </c>
      <c r="AD27" s="110">
        <f t="shared" si="4"/>
        <v>0.1</v>
      </c>
      <c r="AE27" s="86" t="s">
        <v>11</v>
      </c>
      <c r="AF27" s="109">
        <f>SUM(V24:V27,Y24:Y27)</f>
        <v>1</v>
      </c>
      <c r="AG27" s="109">
        <f>SUM(W24:W27,Z24:Z27)</f>
        <v>1</v>
      </c>
      <c r="AH27" s="111">
        <f t="shared" si="5"/>
        <v>0.1</v>
      </c>
      <c r="AI27"/>
      <c r="AJ27"/>
      <c r="AK27"/>
      <c r="AL27"/>
      <c r="AM27"/>
      <c r="AN27"/>
      <c r="AO27"/>
      <c r="AP27"/>
      <c r="AQ27"/>
    </row>
    <row r="28" spans="1:85" s="107" customFormat="1" ht="15.75" x14ac:dyDescent="0.25">
      <c r="A28" s="108"/>
      <c r="B28" s="108"/>
      <c r="C28" s="108"/>
      <c r="D28" s="112"/>
      <c r="E28" s="112"/>
      <c r="F28" s="113"/>
      <c r="G28" s="112"/>
      <c r="H28" s="112"/>
      <c r="I28" s="113"/>
      <c r="J28" s="112"/>
      <c r="K28" s="112"/>
      <c r="L28" s="113"/>
      <c r="M28" s="112"/>
      <c r="N28" s="112"/>
      <c r="O28" s="113"/>
      <c r="P28" s="112"/>
      <c r="Q28" s="112"/>
      <c r="R28" s="112"/>
      <c r="S28" s="112"/>
      <c r="T28" s="112"/>
      <c r="U28" s="113"/>
      <c r="V28" s="112"/>
      <c r="W28" s="112"/>
      <c r="X28" s="113"/>
      <c r="Y28" s="112"/>
      <c r="Z28" s="112"/>
      <c r="AA28" s="112"/>
      <c r="AB28" s="112"/>
      <c r="AC28" s="112"/>
      <c r="AD28" s="114"/>
      <c r="AE28" s="113"/>
      <c r="AF28" s="112"/>
      <c r="AG28" s="112"/>
      <c r="AH28" s="115"/>
      <c r="AI28"/>
      <c r="AJ28"/>
      <c r="AK28"/>
      <c r="AL28"/>
      <c r="AM28"/>
      <c r="AN28"/>
      <c r="AO28"/>
      <c r="AP28"/>
      <c r="AQ28"/>
    </row>
    <row r="29" spans="1:85" s="107" customFormat="1" ht="15.75" x14ac:dyDescent="0.25">
      <c r="A29" s="108"/>
      <c r="B29" s="108"/>
      <c r="C29" s="108"/>
      <c r="D29" s="112"/>
      <c r="E29" s="112"/>
      <c r="F29" s="113"/>
      <c r="G29" s="112"/>
      <c r="H29" s="112"/>
      <c r="I29" s="113"/>
      <c r="J29" s="116"/>
      <c r="K29" s="116" t="s">
        <v>48</v>
      </c>
      <c r="L29" s="116"/>
      <c r="M29" s="112"/>
      <c r="N29" s="112"/>
      <c r="O29" s="113"/>
      <c r="P29" s="112"/>
      <c r="Q29" s="112"/>
      <c r="R29" s="112"/>
      <c r="S29" s="113"/>
      <c r="T29" s="113" t="s">
        <v>49</v>
      </c>
      <c r="U29" s="113"/>
      <c r="V29" s="112"/>
      <c r="W29" s="112"/>
      <c r="X29" s="113"/>
      <c r="Y29" s="112"/>
      <c r="Z29" s="112"/>
      <c r="AA29" s="112"/>
      <c r="AB29" s="112"/>
      <c r="AC29" s="112"/>
      <c r="AD29" s="114"/>
      <c r="AE29" s="113"/>
      <c r="AF29" s="112"/>
      <c r="AG29" s="112"/>
      <c r="AH29" s="115"/>
      <c r="AI29"/>
      <c r="AJ29"/>
      <c r="AK29"/>
      <c r="AL29"/>
      <c r="AM29"/>
      <c r="AN29"/>
      <c r="AO29"/>
      <c r="AP29"/>
      <c r="AQ29"/>
    </row>
    <row r="30" spans="1:85" s="107" customFormat="1" ht="15.75" x14ac:dyDescent="0.25">
      <c r="A30" s="108"/>
      <c r="B30" s="108"/>
      <c r="C30" s="108"/>
      <c r="D30" s="112"/>
      <c r="E30" s="112"/>
      <c r="F30" s="113"/>
      <c r="G30" s="112"/>
      <c r="H30" s="112"/>
      <c r="I30" s="113"/>
      <c r="J30" s="116" t="s">
        <v>44</v>
      </c>
      <c r="K30" s="117">
        <f>AD24</f>
        <v>0.4</v>
      </c>
      <c r="L30" s="118"/>
      <c r="M30" s="112"/>
      <c r="N30" s="112"/>
      <c r="O30" s="113"/>
      <c r="P30" s="112"/>
      <c r="Q30" s="112"/>
      <c r="R30" s="112"/>
      <c r="S30" s="116" t="s">
        <v>8</v>
      </c>
      <c r="T30" s="117">
        <f>AH24</f>
        <v>0.4</v>
      </c>
      <c r="U30" s="118"/>
      <c r="V30" s="112"/>
      <c r="W30" s="112"/>
      <c r="X30" s="113"/>
      <c r="Y30" s="112"/>
      <c r="Z30" s="112"/>
      <c r="AA30" s="112"/>
      <c r="AB30" s="112"/>
      <c r="AC30" s="112"/>
      <c r="AD30" s="114"/>
      <c r="AE30" s="113"/>
      <c r="AF30" s="112"/>
      <c r="AG30" s="112"/>
      <c r="AH30" s="115"/>
      <c r="AI30"/>
      <c r="AJ30"/>
      <c r="AK30"/>
      <c r="AL30"/>
      <c r="AM30"/>
      <c r="AN30"/>
      <c r="AO30"/>
      <c r="AP30"/>
      <c r="AQ30"/>
    </row>
    <row r="31" spans="1:85" s="107" customFormat="1" ht="15.75" x14ac:dyDescent="0.25">
      <c r="A31" s="108"/>
      <c r="B31" s="108"/>
      <c r="C31" s="108"/>
      <c r="D31" s="112"/>
      <c r="E31" s="112"/>
      <c r="F31" s="113"/>
      <c r="G31" s="112"/>
      <c r="H31" s="112"/>
      <c r="I31" s="113"/>
      <c r="J31" s="116" t="s">
        <v>45</v>
      </c>
      <c r="K31" s="117">
        <f t="shared" ref="K31:K33" si="6">AD25</f>
        <v>0.3</v>
      </c>
      <c r="L31" s="118"/>
      <c r="M31" s="112"/>
      <c r="N31" s="112"/>
      <c r="O31" s="113"/>
      <c r="P31" s="112"/>
      <c r="Q31" s="112"/>
      <c r="R31" s="112"/>
      <c r="S31" s="116" t="s">
        <v>9</v>
      </c>
      <c r="T31" s="117">
        <f t="shared" ref="T31:T33" si="7">AH25</f>
        <v>0.3</v>
      </c>
      <c r="U31" s="118"/>
      <c r="V31" s="112"/>
      <c r="W31" s="112"/>
      <c r="X31" s="113"/>
      <c r="Y31" s="112"/>
      <c r="Z31" s="112"/>
      <c r="AA31" s="112"/>
      <c r="AB31" s="112"/>
      <c r="AC31" s="112"/>
      <c r="AD31" s="114"/>
      <c r="AE31" s="113"/>
      <c r="AF31" s="112"/>
      <c r="AG31" s="112"/>
      <c r="AH31" s="115"/>
      <c r="AI31"/>
      <c r="AJ31"/>
      <c r="AK31"/>
      <c r="AL31"/>
      <c r="AM31"/>
      <c r="AN31"/>
      <c r="AO31"/>
      <c r="AP31"/>
      <c r="AQ31"/>
    </row>
    <row r="32" spans="1:85" s="107" customFormat="1" ht="15.75" x14ac:dyDescent="0.25">
      <c r="A32" s="108"/>
      <c r="B32" s="108"/>
      <c r="C32" s="108"/>
      <c r="D32" s="112"/>
      <c r="E32" s="112"/>
      <c r="F32" s="113"/>
      <c r="G32" s="112"/>
      <c r="H32" s="112"/>
      <c r="I32" s="113"/>
      <c r="J32" s="116" t="s">
        <v>46</v>
      </c>
      <c r="K32" s="117">
        <f t="shared" si="6"/>
        <v>0.2</v>
      </c>
      <c r="L32" s="118"/>
      <c r="M32" s="112"/>
      <c r="N32" s="112"/>
      <c r="O32" s="113"/>
      <c r="P32" s="112"/>
      <c r="Q32" s="112"/>
      <c r="R32" s="112"/>
      <c r="S32" s="116" t="s">
        <v>10</v>
      </c>
      <c r="T32" s="117">
        <f t="shared" si="7"/>
        <v>0.2</v>
      </c>
      <c r="U32" s="118"/>
      <c r="V32" s="112"/>
      <c r="W32" s="112"/>
      <c r="X32" s="113"/>
      <c r="Y32" s="112"/>
      <c r="Z32" s="112"/>
      <c r="AA32" s="112"/>
      <c r="AB32" s="112"/>
      <c r="AC32" s="112"/>
      <c r="AD32" s="114"/>
      <c r="AE32" s="113"/>
      <c r="AF32" s="112"/>
      <c r="AG32" s="112"/>
      <c r="AH32" s="115"/>
      <c r="AI32"/>
      <c r="AJ32"/>
      <c r="AK32"/>
      <c r="AL32"/>
      <c r="AM32"/>
      <c r="AN32"/>
      <c r="AO32"/>
      <c r="AP32"/>
      <c r="AQ32"/>
    </row>
    <row r="33" spans="1:43" s="107" customFormat="1" ht="15.75" x14ac:dyDescent="0.25">
      <c r="A33" s="108"/>
      <c r="B33" s="108"/>
      <c r="C33" s="108"/>
      <c r="D33" s="112"/>
      <c r="E33" s="112"/>
      <c r="F33" s="113"/>
      <c r="G33" s="112"/>
      <c r="H33" s="112"/>
      <c r="I33" s="113"/>
      <c r="J33" s="116" t="s">
        <v>47</v>
      </c>
      <c r="K33" s="117">
        <f t="shared" si="6"/>
        <v>0.1</v>
      </c>
      <c r="L33" s="118"/>
      <c r="M33" s="112"/>
      <c r="N33" s="112"/>
      <c r="O33" s="113"/>
      <c r="P33" s="112"/>
      <c r="Q33" s="112"/>
      <c r="R33" s="112"/>
      <c r="S33" s="116" t="s">
        <v>11</v>
      </c>
      <c r="T33" s="117">
        <f t="shared" si="7"/>
        <v>0.1</v>
      </c>
      <c r="U33" s="118"/>
      <c r="V33" s="112"/>
      <c r="W33" s="112"/>
      <c r="X33" s="113"/>
      <c r="Y33" s="112"/>
      <c r="Z33" s="112"/>
      <c r="AA33" s="112"/>
      <c r="AB33" s="112"/>
      <c r="AC33" s="112"/>
      <c r="AD33" s="114"/>
      <c r="AE33" s="113"/>
      <c r="AF33" s="112"/>
      <c r="AG33" s="112"/>
      <c r="AH33" s="115"/>
      <c r="AI33"/>
      <c r="AJ33"/>
      <c r="AK33"/>
      <c r="AL33"/>
      <c r="AM33"/>
      <c r="AN33"/>
      <c r="AO33"/>
      <c r="AP33"/>
      <c r="AQ33"/>
    </row>
    <row r="35" spans="1:43" ht="18.75" x14ac:dyDescent="0.25">
      <c r="C35" s="145" t="s">
        <v>90</v>
      </c>
      <c r="D35" s="145"/>
      <c r="E35" s="145"/>
      <c r="F35" s="145"/>
      <c r="G35" s="145"/>
      <c r="H35" s="145"/>
      <c r="I35" s="145"/>
      <c r="J35" s="145"/>
      <c r="K35" s="145"/>
      <c r="L35" s="121"/>
      <c r="M35" s="122"/>
      <c r="N35" s="146" t="s">
        <v>51</v>
      </c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</row>
  </sheetData>
  <mergeCells count="33">
    <mergeCell ref="A8:A9"/>
    <mergeCell ref="B8:B10"/>
    <mergeCell ref="C8:C9"/>
    <mergeCell ref="A5:A6"/>
    <mergeCell ref="B5:B6"/>
    <mergeCell ref="C5:C6"/>
    <mergeCell ref="AE5:AE6"/>
    <mergeCell ref="D6:I6"/>
    <mergeCell ref="J6:O6"/>
    <mergeCell ref="P6:U6"/>
    <mergeCell ref="V6:AA6"/>
    <mergeCell ref="D5:AA5"/>
    <mergeCell ref="AB5:AC6"/>
    <mergeCell ref="AD5:AD6"/>
    <mergeCell ref="A11:A12"/>
    <mergeCell ref="B11:B13"/>
    <mergeCell ref="A14:A15"/>
    <mergeCell ref="B14:B15"/>
    <mergeCell ref="A16:A19"/>
    <mergeCell ref="B16:B19"/>
    <mergeCell ref="C35:K35"/>
    <mergeCell ref="N35:AE35"/>
    <mergeCell ref="A20:C20"/>
    <mergeCell ref="A21:C21"/>
    <mergeCell ref="D21:H21"/>
    <mergeCell ref="J21:N21"/>
    <mergeCell ref="P21:T21"/>
    <mergeCell ref="V21:Z21"/>
    <mergeCell ref="A22:C22"/>
    <mergeCell ref="D22:H22"/>
    <mergeCell ref="J22:N22"/>
    <mergeCell ref="P22:T22"/>
    <mergeCell ref="V22:Z22"/>
  </mergeCells>
  <dataValidations count="2">
    <dataValidation type="list" showInputMessage="1" showErrorMessage="1" sqref="E10:E14 E16:E19" xr:uid="{00000000-0002-0000-0400-000000000000}">
      <formula1>"D, TB, TĐK, K"</formula1>
    </dataValidation>
    <dataValidation type="list" allowBlank="1" showInputMessage="1" showErrorMessage="1" sqref="Z8:Z19 T8:T19 H8:H19 E8 N8:N19 E15 W8:W19 Q10:Q19 K10:K19" xr:uid="{00000000-0002-0000-0400-000001000000}">
      <formula1>"D,TB,TĐK,K"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G28"/>
  <sheetViews>
    <sheetView topLeftCell="C1" workbookViewId="0">
      <selection activeCell="J14" sqref="J14:N14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35.85546875" customWidth="1"/>
    <col min="4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0" width="6.85546875" customWidth="1"/>
    <col min="11" max="11" width="13.28515625" bestFit="1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7" width="6.85546875" customWidth="1"/>
    <col min="18" max="18" width="6.85546875" style="82" customWidth="1"/>
    <col min="19" max="19" width="7.7109375" customWidth="1"/>
    <col min="20" max="20" width="16.7109375" bestFit="1" customWidth="1"/>
    <col min="21" max="21" width="6.85546875" style="120" customWidth="1"/>
    <col min="22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28515625" customWidth="1"/>
    <col min="31" max="31" width="18" customWidth="1"/>
    <col min="32" max="32" width="20.28515625" customWidth="1"/>
  </cols>
  <sheetData>
    <row r="2" spans="1:85" ht="25.5" x14ac:dyDescent="0.35">
      <c r="C2" s="83" t="s">
        <v>93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68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15.75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15.75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1.5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15.75" x14ac:dyDescent="0.25">
      <c r="A8" s="19">
        <v>1</v>
      </c>
      <c r="B8" s="161" t="s">
        <v>94</v>
      </c>
      <c r="C8" s="85" t="s">
        <v>95</v>
      </c>
      <c r="D8" s="21">
        <v>2</v>
      </c>
      <c r="E8" s="21" t="s">
        <v>16</v>
      </c>
      <c r="F8" s="27" t="s">
        <v>96</v>
      </c>
      <c r="G8" s="23"/>
      <c r="H8" s="23"/>
      <c r="I8" s="87"/>
      <c r="J8" s="21"/>
      <c r="K8" s="21"/>
      <c r="L8" s="27"/>
      <c r="M8" s="23"/>
      <c r="N8" s="23"/>
      <c r="O8" s="87"/>
      <c r="P8" s="90"/>
      <c r="Q8" s="90"/>
      <c r="R8" s="27"/>
      <c r="S8" s="91"/>
      <c r="T8" s="91"/>
      <c r="U8" s="92"/>
      <c r="V8" s="90"/>
      <c r="W8" s="90"/>
      <c r="X8" s="87"/>
      <c r="Y8" s="91"/>
      <c r="Z8" s="28"/>
      <c r="AB8" s="30">
        <f>D8+J8+P8+V8</f>
        <v>2</v>
      </c>
      <c r="AC8" s="30">
        <f>G8+M8+S8+Y8</f>
        <v>0</v>
      </c>
      <c r="AD8" s="31">
        <f>AE8/$AE$13</f>
        <v>0.15384615384615385</v>
      </c>
      <c r="AE8" s="94">
        <v>2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15.75" x14ac:dyDescent="0.25">
      <c r="A9" s="19">
        <v>2</v>
      </c>
      <c r="B9" s="162"/>
      <c r="C9" s="96" t="s">
        <v>97</v>
      </c>
      <c r="D9" s="21">
        <v>1</v>
      </c>
      <c r="E9" s="21" t="s">
        <v>16</v>
      </c>
      <c r="F9" s="27" t="s">
        <v>20</v>
      </c>
      <c r="G9" s="23"/>
      <c r="H9" s="23"/>
      <c r="I9" s="87"/>
      <c r="J9" s="21">
        <v>1</v>
      </c>
      <c r="K9" s="21" t="s">
        <v>17</v>
      </c>
      <c r="L9" s="27" t="s">
        <v>24</v>
      </c>
      <c r="M9" s="26"/>
      <c r="N9" s="23"/>
      <c r="O9" s="87"/>
      <c r="P9" s="97"/>
      <c r="Q9" s="97"/>
      <c r="R9" s="27"/>
      <c r="S9" s="98"/>
      <c r="T9" s="98"/>
      <c r="U9" s="92"/>
      <c r="V9" s="97"/>
      <c r="W9" s="97"/>
      <c r="X9" s="87"/>
      <c r="Y9" s="98"/>
      <c r="Z9" s="99"/>
      <c r="AB9" s="30">
        <f t="shared" ref="AB9:AB12" si="0">D9+J9+P9+V9</f>
        <v>2</v>
      </c>
      <c r="AC9" s="30">
        <f t="shared" ref="AC9:AC12" si="1">G9+M9+S9+Y9</f>
        <v>0</v>
      </c>
      <c r="AD9" s="31">
        <f>AE9/$AE$13</f>
        <v>0.15384615384615385</v>
      </c>
      <c r="AE9" s="36">
        <v>2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15.75" x14ac:dyDescent="0.25">
      <c r="A10" s="19">
        <v>3</v>
      </c>
      <c r="B10" s="162"/>
      <c r="C10" s="96" t="s">
        <v>98</v>
      </c>
      <c r="D10" s="21"/>
      <c r="E10" s="21"/>
      <c r="F10" s="27"/>
      <c r="G10" s="23"/>
      <c r="H10" s="23"/>
      <c r="I10" s="87"/>
      <c r="J10" s="21">
        <v>1</v>
      </c>
      <c r="K10" s="21" t="s">
        <v>17</v>
      </c>
      <c r="L10" s="27" t="s">
        <v>25</v>
      </c>
      <c r="M10" s="98"/>
      <c r="N10" s="98"/>
      <c r="O10" s="92"/>
      <c r="P10" s="34">
        <v>1</v>
      </c>
      <c r="Q10" s="97" t="s">
        <v>21</v>
      </c>
      <c r="R10" s="27" t="s">
        <v>27</v>
      </c>
      <c r="S10" s="98"/>
      <c r="T10" s="35"/>
      <c r="V10" s="97"/>
      <c r="W10" s="97"/>
      <c r="X10" s="87"/>
      <c r="Y10" s="98"/>
      <c r="Z10" s="35"/>
      <c r="AB10" s="30">
        <f t="shared" si="0"/>
        <v>2</v>
      </c>
      <c r="AC10" s="30">
        <f t="shared" si="1"/>
        <v>0</v>
      </c>
      <c r="AD10" s="31">
        <f>AE10/$AE$13</f>
        <v>0.23076923076923078</v>
      </c>
      <c r="AE10" s="36">
        <v>3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47.25" x14ac:dyDescent="0.25">
      <c r="A11" s="19">
        <v>4</v>
      </c>
      <c r="B11" s="161" t="s">
        <v>99</v>
      </c>
      <c r="C11" s="100" t="s">
        <v>100</v>
      </c>
      <c r="D11" s="21">
        <v>1</v>
      </c>
      <c r="E11" s="21" t="s">
        <v>16</v>
      </c>
      <c r="F11" s="27" t="s">
        <v>83</v>
      </c>
      <c r="G11" s="23"/>
      <c r="H11" s="23"/>
      <c r="I11" s="87"/>
      <c r="J11" s="21">
        <v>1</v>
      </c>
      <c r="K11" s="21" t="s">
        <v>17</v>
      </c>
      <c r="L11" s="27" t="s">
        <v>85</v>
      </c>
      <c r="M11" s="26"/>
      <c r="N11" s="23"/>
      <c r="O11" s="87"/>
      <c r="P11" s="34"/>
      <c r="Q11" s="97"/>
      <c r="R11" s="27"/>
      <c r="S11" s="98"/>
      <c r="T11" s="98"/>
      <c r="U11" s="92"/>
      <c r="V11" s="34">
        <v>1</v>
      </c>
      <c r="W11" s="34" t="s">
        <v>30</v>
      </c>
      <c r="X11" s="86" t="s">
        <v>101</v>
      </c>
      <c r="Y11" s="98"/>
      <c r="Z11" s="28"/>
      <c r="AB11" s="30">
        <f t="shared" si="0"/>
        <v>3</v>
      </c>
      <c r="AC11" s="30">
        <f t="shared" si="1"/>
        <v>0</v>
      </c>
      <c r="AD11" s="31">
        <f>AE11/$AE$13</f>
        <v>0.30769230769230771</v>
      </c>
      <c r="AE11" s="36">
        <v>4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ht="15.75" x14ac:dyDescent="0.25">
      <c r="A12" s="19">
        <v>5</v>
      </c>
      <c r="B12" s="163"/>
      <c r="C12" s="100" t="s">
        <v>102</v>
      </c>
      <c r="D12" s="102"/>
      <c r="E12" s="103"/>
      <c r="F12" s="27"/>
      <c r="G12" s="23"/>
      <c r="H12" s="101"/>
      <c r="I12" s="87"/>
      <c r="J12" s="21"/>
      <c r="K12" s="21"/>
      <c r="L12" s="27"/>
      <c r="M12" s="101"/>
      <c r="N12" s="101"/>
      <c r="O12" s="87"/>
      <c r="P12" s="102">
        <v>1</v>
      </c>
      <c r="Q12" s="104" t="s">
        <v>21</v>
      </c>
      <c r="R12" s="27" t="s">
        <v>87</v>
      </c>
      <c r="S12" s="101"/>
      <c r="T12" s="101"/>
      <c r="U12" s="92"/>
      <c r="V12" s="104"/>
      <c r="W12" s="104"/>
      <c r="X12" s="87"/>
      <c r="Y12" s="101"/>
      <c r="Z12" s="105"/>
      <c r="AA12" s="93"/>
      <c r="AB12" s="30">
        <f t="shared" si="0"/>
        <v>1</v>
      </c>
      <c r="AC12" s="30">
        <f t="shared" si="1"/>
        <v>0</v>
      </c>
      <c r="AD12" s="31">
        <f>AE12/$AE$13</f>
        <v>0.15384615384615385</v>
      </c>
      <c r="AE12" s="36">
        <v>2</v>
      </c>
      <c r="AF12" s="95"/>
    </row>
    <row r="13" spans="1:85" s="107" customFormat="1" ht="15.75" x14ac:dyDescent="0.25">
      <c r="A13" s="154" t="s">
        <v>5</v>
      </c>
      <c r="B13" s="155"/>
      <c r="C13" s="156"/>
      <c r="D13" s="37">
        <f>SUM(D$8:D$12)</f>
        <v>4</v>
      </c>
      <c r="E13" s="37"/>
      <c r="F13" s="27"/>
      <c r="G13" s="39">
        <f>SUM(G$8:G$12)</f>
        <v>0</v>
      </c>
      <c r="H13" s="40"/>
      <c r="I13" s="87"/>
      <c r="J13" s="39">
        <f>SUM(J$8:J$12)</f>
        <v>3</v>
      </c>
      <c r="K13" s="40"/>
      <c r="L13" s="27"/>
      <c r="M13" s="37">
        <f>SUM(M$8:M$12)</f>
        <v>0</v>
      </c>
      <c r="N13" s="40"/>
      <c r="O13" s="87"/>
      <c r="P13" s="39">
        <f>SUM(P$8:P$12)</f>
        <v>2</v>
      </c>
      <c r="Q13" s="40"/>
      <c r="R13" s="27"/>
      <c r="S13" s="37">
        <f>SUM(S$8:S$12)</f>
        <v>0</v>
      </c>
      <c r="T13" s="40"/>
      <c r="U13" s="92"/>
      <c r="V13" s="39">
        <f>SUM(V$8:V$12)</f>
        <v>1</v>
      </c>
      <c r="W13" s="40"/>
      <c r="X13" s="87"/>
      <c r="Y13" s="39">
        <f>SUM(Y$8:Y$12)</f>
        <v>0</v>
      </c>
      <c r="Z13" s="40"/>
      <c r="AA13" s="93"/>
      <c r="AB13" s="37">
        <f>SUM(AB$8:AB$12)</f>
        <v>10</v>
      </c>
      <c r="AC13" s="37">
        <f>SUM(AC$8:AC$12)</f>
        <v>0</v>
      </c>
      <c r="AD13" s="43">
        <f>SUM(AD$8:AD$12)</f>
        <v>1</v>
      </c>
      <c r="AE13" s="37">
        <f>SUM(AE$8:AE$12)</f>
        <v>13</v>
      </c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85" s="107" customFormat="1" ht="15.75" x14ac:dyDescent="0.25">
      <c r="A14" s="154" t="s">
        <v>33</v>
      </c>
      <c r="B14" s="155"/>
      <c r="C14" s="156"/>
      <c r="D14" s="151">
        <v>0.4</v>
      </c>
      <c r="E14" s="152"/>
      <c r="F14" s="152"/>
      <c r="G14" s="152"/>
      <c r="H14" s="153"/>
      <c r="I14" s="76"/>
      <c r="J14" s="148">
        <v>0.3</v>
      </c>
      <c r="K14" s="149"/>
      <c r="L14" s="149"/>
      <c r="M14" s="149"/>
      <c r="N14" s="150"/>
      <c r="O14" s="80"/>
      <c r="P14" s="151">
        <v>0.2</v>
      </c>
      <c r="Q14" s="152"/>
      <c r="R14" s="152"/>
      <c r="S14" s="152"/>
      <c r="T14" s="153"/>
      <c r="U14" s="76"/>
      <c r="V14" s="148">
        <v>0.1</v>
      </c>
      <c r="W14" s="149"/>
      <c r="X14" s="149"/>
      <c r="Y14" s="149"/>
      <c r="Z14" s="150"/>
      <c r="AA14" s="81"/>
      <c r="AB14" s="49"/>
      <c r="AC14" s="49"/>
      <c r="AD14" s="49"/>
      <c r="AE14" s="4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85" s="107" customFormat="1" ht="15.75" x14ac:dyDescent="0.25">
      <c r="A15" s="154" t="s">
        <v>34</v>
      </c>
      <c r="B15" s="155"/>
      <c r="C15" s="156"/>
      <c r="D15" s="151" t="s">
        <v>35</v>
      </c>
      <c r="E15" s="152"/>
      <c r="F15" s="152"/>
      <c r="G15" s="152"/>
      <c r="H15" s="153"/>
      <c r="I15" s="76"/>
      <c r="J15" s="148" t="s">
        <v>36</v>
      </c>
      <c r="K15" s="157"/>
      <c r="L15" s="157"/>
      <c r="M15" s="157"/>
      <c r="N15" s="158"/>
      <c r="O15" s="77"/>
      <c r="P15" s="151" t="s">
        <v>37</v>
      </c>
      <c r="Q15" s="159"/>
      <c r="R15" s="159"/>
      <c r="S15" s="159"/>
      <c r="T15" s="160"/>
      <c r="U15" s="79"/>
      <c r="V15" s="148" t="s">
        <v>38</v>
      </c>
      <c r="W15" s="157"/>
      <c r="X15" s="157"/>
      <c r="Y15" s="157"/>
      <c r="Z15" s="158"/>
      <c r="AA15" s="78"/>
      <c r="AB15" s="49"/>
      <c r="AC15" s="49"/>
      <c r="AD15" s="49"/>
      <c r="AE15" s="53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85" s="107" customFormat="1" ht="15.75" x14ac:dyDescent="0.25">
      <c r="A16" s="108"/>
      <c r="B16" s="108"/>
      <c r="C16" s="108"/>
      <c r="D16" s="86" t="s">
        <v>39</v>
      </c>
      <c r="E16" s="86" t="s">
        <v>40</v>
      </c>
      <c r="F16" s="86"/>
      <c r="G16" s="86" t="s">
        <v>39</v>
      </c>
      <c r="H16" s="86" t="s">
        <v>40</v>
      </c>
      <c r="I16" s="86"/>
      <c r="J16" s="86" t="s">
        <v>39</v>
      </c>
      <c r="K16" s="86" t="s">
        <v>40</v>
      </c>
      <c r="L16" s="86"/>
      <c r="M16" s="86" t="s">
        <v>39</v>
      </c>
      <c r="N16" s="86" t="s">
        <v>40</v>
      </c>
      <c r="O16" s="86"/>
      <c r="P16" s="86" t="s">
        <v>39</v>
      </c>
      <c r="Q16" s="86" t="s">
        <v>40</v>
      </c>
      <c r="R16" s="86"/>
      <c r="S16" s="86" t="s">
        <v>39</v>
      </c>
      <c r="T16" s="86" t="s">
        <v>40</v>
      </c>
      <c r="U16" s="86"/>
      <c r="V16" s="86" t="s">
        <v>39</v>
      </c>
      <c r="W16" s="86" t="s">
        <v>40</v>
      </c>
      <c r="X16" s="86"/>
      <c r="Y16" s="86" t="s">
        <v>39</v>
      </c>
      <c r="Z16" s="86" t="s">
        <v>40</v>
      </c>
      <c r="AA16" s="86"/>
      <c r="AB16" s="86" t="s">
        <v>5</v>
      </c>
      <c r="AC16" s="86" t="s">
        <v>41</v>
      </c>
      <c r="AD16" s="86" t="s">
        <v>42</v>
      </c>
      <c r="AE16" s="92"/>
      <c r="AF16" s="86" t="s">
        <v>43</v>
      </c>
      <c r="AG16" s="86" t="s">
        <v>41</v>
      </c>
      <c r="AH16" s="86" t="s">
        <v>42</v>
      </c>
      <c r="AI16"/>
      <c r="AJ16"/>
      <c r="AK16"/>
      <c r="AL16"/>
      <c r="AM16"/>
      <c r="AN16"/>
      <c r="AO16"/>
      <c r="AP16"/>
      <c r="AQ16"/>
    </row>
    <row r="17" spans="1:43" s="107" customFormat="1" ht="15.75" x14ac:dyDescent="0.25">
      <c r="A17" s="108"/>
      <c r="B17" s="108"/>
      <c r="C17" s="108" t="s">
        <v>44</v>
      </c>
      <c r="D17" s="109">
        <f>SUMIF(E$8:E$12,"D",D$8:D$12)</f>
        <v>4</v>
      </c>
      <c r="E17" s="109">
        <f>COUNTIF(E$8:E$12,"D")</f>
        <v>3</v>
      </c>
      <c r="F17" s="86"/>
      <c r="G17" s="109">
        <f>SUMIF(H$8:H$12,"D",G$8:G$12)</f>
        <v>0</v>
      </c>
      <c r="H17" s="109">
        <f>COUNTIF(H$8:H$12,"D")</f>
        <v>0</v>
      </c>
      <c r="I17" s="86"/>
      <c r="J17" s="109">
        <f>SUMIF(K$8:K$12,"D",J$8:J$12)</f>
        <v>0</v>
      </c>
      <c r="K17" s="109">
        <f>COUNTIF(K$8:K$12,"D")</f>
        <v>0</v>
      </c>
      <c r="L17" s="86"/>
      <c r="M17" s="109">
        <f>SUMIF(N$8:N$12,"D",M$8:M$12)</f>
        <v>0</v>
      </c>
      <c r="N17" s="109">
        <f>COUNTIF(N$8:N$12,"D")</f>
        <v>0</v>
      </c>
      <c r="O17" s="86"/>
      <c r="P17" s="109">
        <f>SUMIF(Q$8:Q$12,"D",P$8:P$12)</f>
        <v>0</v>
      </c>
      <c r="Q17" s="109">
        <f>COUNTIF(Q$8:Q$12,"D")</f>
        <v>0</v>
      </c>
      <c r="R17" s="109"/>
      <c r="S17" s="109">
        <f>SUMIF(T$8:T$12,"D",S$8:S$12)</f>
        <v>0</v>
      </c>
      <c r="T17" s="109">
        <f>COUNTIF(T$8:T$12,"D")</f>
        <v>0</v>
      </c>
      <c r="U17" s="86"/>
      <c r="V17" s="109">
        <f>SUMIF(W$8:W$12,"D",V$8:V$12)</f>
        <v>0</v>
      </c>
      <c r="W17" s="109">
        <f>COUNTIF(W$8:W$12,"D")</f>
        <v>0</v>
      </c>
      <c r="X17" s="86"/>
      <c r="Y17" s="109">
        <f>SUMIF(Z$8:Z$12,"D",Y$8:Y$12)</f>
        <v>0</v>
      </c>
      <c r="Z17" s="109">
        <f>COUNTIF(Z$8:Z$12,"D")</f>
        <v>0</v>
      </c>
      <c r="AA17" s="109"/>
      <c r="AB17" s="109">
        <f>D17+G17+J17+M17+P17+S17+V17+Y17</f>
        <v>4</v>
      </c>
      <c r="AC17" s="109">
        <f>E17+H17+K17+N17+Q17+T17+W17+Z17</f>
        <v>3</v>
      </c>
      <c r="AD17" s="110">
        <f>AB17/10</f>
        <v>0.4</v>
      </c>
      <c r="AE17" s="86" t="s">
        <v>8</v>
      </c>
      <c r="AF17" s="109">
        <f>SUM(D17:D20,G17:G20)</f>
        <v>4</v>
      </c>
      <c r="AG17" s="109">
        <f>SUM(E17:E20, H17:H20)</f>
        <v>3</v>
      </c>
      <c r="AH17" s="111">
        <f>AF17/10</f>
        <v>0.4</v>
      </c>
      <c r="AI17"/>
      <c r="AJ17"/>
      <c r="AK17"/>
      <c r="AL17"/>
      <c r="AM17"/>
      <c r="AN17"/>
      <c r="AO17"/>
      <c r="AP17"/>
      <c r="AQ17"/>
    </row>
    <row r="18" spans="1:43" s="107" customFormat="1" ht="15.75" x14ac:dyDescent="0.25">
      <c r="A18" s="108"/>
      <c r="B18" s="108"/>
      <c r="C18" s="108" t="s">
        <v>45</v>
      </c>
      <c r="D18" s="109">
        <f>SUMIF(E$8:E$12,"TB",D$8:D$12)</f>
        <v>0</v>
      </c>
      <c r="E18" s="109">
        <f>COUNTIF(E$8:E$12,"TB")</f>
        <v>0</v>
      </c>
      <c r="F18" s="86"/>
      <c r="G18" s="109">
        <f>SUMIF(H$8:H$12,"TB",G$8:G$12)</f>
        <v>0</v>
      </c>
      <c r="H18" s="109">
        <f>COUNTIF(H$8:H$12,"TB")</f>
        <v>0</v>
      </c>
      <c r="I18" s="86"/>
      <c r="J18" s="109">
        <f>SUMIF(K$8:K$12,"TB",J$8:J$12)</f>
        <v>3</v>
      </c>
      <c r="K18" s="109">
        <f>COUNTIF(K$8:K$12,"TB")</f>
        <v>3</v>
      </c>
      <c r="L18" s="86"/>
      <c r="M18" s="109">
        <f>SUMIF(N$8:N$12,"TB",M$8:M$12)</f>
        <v>0</v>
      </c>
      <c r="N18" s="109">
        <f>COUNTIF(N$8:N$12,"TB")</f>
        <v>0</v>
      </c>
      <c r="O18" s="86"/>
      <c r="P18" s="109">
        <f>SUMIF(Q$8:Q$12,"TB",P$8:P$12)</f>
        <v>0</v>
      </c>
      <c r="Q18" s="109">
        <f>COUNTIF(Q$8:Q$12,"TB")</f>
        <v>0</v>
      </c>
      <c r="R18" s="109"/>
      <c r="S18" s="109">
        <f>SUMIF(T$8:T$12,"TB",S$8:S$12)</f>
        <v>0</v>
      </c>
      <c r="T18" s="109">
        <f>COUNTIF(T$8:T$12,"TB")</f>
        <v>0</v>
      </c>
      <c r="U18" s="86"/>
      <c r="V18" s="109">
        <f>SUMIF(W$8:W$12,"TB",V$8:V$12)</f>
        <v>0</v>
      </c>
      <c r="W18" s="109">
        <f>COUNTIF(W$8:W$12,"TB")</f>
        <v>0</v>
      </c>
      <c r="X18" s="86"/>
      <c r="Y18" s="109">
        <f>SUMIF(Z$8:Z$12,"TB",Y$8:Y$12)</f>
        <v>0</v>
      </c>
      <c r="Z18" s="109">
        <f>COUNTIF(Z$8:Z$12,"TB")</f>
        <v>0</v>
      </c>
      <c r="AA18" s="109"/>
      <c r="AB18" s="109">
        <f t="shared" ref="AB18:AC20" si="2">D18+G18+J18+M18+P18+S18+V18+Y18</f>
        <v>3</v>
      </c>
      <c r="AC18" s="109">
        <f t="shared" si="2"/>
        <v>3</v>
      </c>
      <c r="AD18" s="110">
        <f t="shared" ref="AD18:AD20" si="3">AB18/10</f>
        <v>0.3</v>
      </c>
      <c r="AE18" s="86" t="s">
        <v>9</v>
      </c>
      <c r="AF18" s="109">
        <f>SUM(J17:J20,M17:M20)</f>
        <v>3</v>
      </c>
      <c r="AG18" s="109">
        <f>SUM(K17:K20,N17:N20)</f>
        <v>3</v>
      </c>
      <c r="AH18" s="111">
        <f t="shared" ref="AH18:AH20" si="4">AF18/10</f>
        <v>0.3</v>
      </c>
      <c r="AI18"/>
      <c r="AJ18"/>
      <c r="AK18"/>
      <c r="AL18"/>
      <c r="AM18"/>
      <c r="AN18"/>
      <c r="AO18"/>
      <c r="AP18"/>
      <c r="AQ18"/>
    </row>
    <row r="19" spans="1:43" s="107" customFormat="1" ht="15.75" x14ac:dyDescent="0.25">
      <c r="A19" s="108"/>
      <c r="B19" s="108"/>
      <c r="C19" s="108" t="s">
        <v>46</v>
      </c>
      <c r="D19" s="109">
        <f>SUMIF(E$8:E$12,"TĐK",D$8:D$12)</f>
        <v>0</v>
      </c>
      <c r="E19" s="109">
        <f>COUNTIF(E$8:E$12,"TĐK")</f>
        <v>0</v>
      </c>
      <c r="F19" s="86"/>
      <c r="G19" s="109">
        <f>SUMIF(H$8:H$12,"TĐK",G$8:G$12)</f>
        <v>0</v>
      </c>
      <c r="H19" s="109">
        <f>COUNTIF(H$8:H$12,"TĐK")</f>
        <v>0</v>
      </c>
      <c r="I19" s="86"/>
      <c r="J19" s="109">
        <f>SUMIF(K$8:K$12,"TĐK",J$8:J$12)</f>
        <v>0</v>
      </c>
      <c r="K19" s="109">
        <f>COUNTIF(K$8:K$12,"TĐK")</f>
        <v>0</v>
      </c>
      <c r="L19" s="86"/>
      <c r="M19" s="109">
        <f>SUMIF(N$8:N$12,"TĐK",M$8:M$12)</f>
        <v>0</v>
      </c>
      <c r="N19" s="109">
        <f>COUNTIF(N$8:N$12,"TĐK")</f>
        <v>0</v>
      </c>
      <c r="O19" s="86"/>
      <c r="P19" s="109">
        <f>SUMIF(Q$8:Q$12,"TĐK",P$8:P$12)</f>
        <v>2</v>
      </c>
      <c r="Q19" s="109">
        <f>COUNTIF(Q$8:Q$12,"TĐK")</f>
        <v>2</v>
      </c>
      <c r="R19" s="109"/>
      <c r="S19" s="109">
        <f>SUMIF(T$8:T$12,"TĐK",S$8:S$12)</f>
        <v>0</v>
      </c>
      <c r="T19" s="109">
        <f>COUNTIF(T$8:T$12,"TĐK")</f>
        <v>0</v>
      </c>
      <c r="U19" s="86"/>
      <c r="V19" s="109">
        <f>SUMIF(W$8:W$12,"TĐK",V$8:V$12)</f>
        <v>0</v>
      </c>
      <c r="W19" s="109">
        <f>COUNTIF(W$8:W$12,"TĐK")</f>
        <v>0</v>
      </c>
      <c r="X19" s="86"/>
      <c r="Y19" s="109">
        <f>SUMIF(Z$8:Z$12,"TĐK",Y$8:Y$12)</f>
        <v>0</v>
      </c>
      <c r="Z19" s="109">
        <f>COUNTIF(Z$8:Z$12,"TĐK")</f>
        <v>0</v>
      </c>
      <c r="AA19" s="109"/>
      <c r="AB19" s="109">
        <f t="shared" si="2"/>
        <v>2</v>
      </c>
      <c r="AC19" s="109">
        <f t="shared" si="2"/>
        <v>2</v>
      </c>
      <c r="AD19" s="110">
        <f t="shared" si="3"/>
        <v>0.2</v>
      </c>
      <c r="AE19" s="86" t="s">
        <v>10</v>
      </c>
      <c r="AF19" s="109">
        <f>SUM(P17:P20, S17:S20)</f>
        <v>2</v>
      </c>
      <c r="AG19" s="109">
        <f>SUM(Q17:Q20, T17:T20)</f>
        <v>2</v>
      </c>
      <c r="AH19" s="111">
        <f t="shared" si="4"/>
        <v>0.2</v>
      </c>
      <c r="AI19"/>
      <c r="AJ19"/>
      <c r="AK19"/>
      <c r="AL19"/>
      <c r="AM19"/>
      <c r="AN19"/>
      <c r="AO19"/>
      <c r="AP19"/>
      <c r="AQ19"/>
    </row>
    <row r="20" spans="1:43" s="107" customFormat="1" ht="15.75" x14ac:dyDescent="0.25">
      <c r="A20" s="108"/>
      <c r="B20" s="108"/>
      <c r="C20" s="108" t="s">
        <v>47</v>
      </c>
      <c r="D20" s="109">
        <f>SUMIF(E$8:E$12,"K",D$8:D$12)</f>
        <v>0</v>
      </c>
      <c r="E20" s="109">
        <f>COUNTIF(E$8:E$12,"K")</f>
        <v>0</v>
      </c>
      <c r="F20" s="86"/>
      <c r="G20" s="109">
        <f>SUMIF(H$8:H$12,"K",G$8:G$12)</f>
        <v>0</v>
      </c>
      <c r="H20" s="109">
        <f>COUNTIF(H$8:H$12,"K")</f>
        <v>0</v>
      </c>
      <c r="I20" s="86"/>
      <c r="J20" s="109">
        <f>SUMIF(K$8:K$12,"K",J$8:J$12)</f>
        <v>0</v>
      </c>
      <c r="K20" s="109">
        <f>COUNTIF(K$8:K$12,"K")</f>
        <v>0</v>
      </c>
      <c r="L20" s="86"/>
      <c r="M20" s="109">
        <f>SUMIF(N$8:N$12,"K",M$8:M$12)</f>
        <v>0</v>
      </c>
      <c r="N20" s="109">
        <f>COUNTIF(N$8:N$12,"K")</f>
        <v>0</v>
      </c>
      <c r="O20" s="86"/>
      <c r="P20" s="109">
        <f>SUMIF(Q$8:Q$12,"K",P$8:P$12)</f>
        <v>0</v>
      </c>
      <c r="Q20" s="109">
        <f>COUNTIF(Q$8:Q$12,"K")</f>
        <v>0</v>
      </c>
      <c r="R20" s="109"/>
      <c r="S20" s="109">
        <f>SUMIF(T$8:T$12,"K",S$8:S$12)</f>
        <v>0</v>
      </c>
      <c r="T20" s="109">
        <f>COUNTIF(T$8:T$12,"K")</f>
        <v>0</v>
      </c>
      <c r="U20" s="86"/>
      <c r="V20" s="109">
        <f>SUMIF(W$8:W$12,"K",V$8:V$12)</f>
        <v>1</v>
      </c>
      <c r="W20" s="109">
        <f>COUNTIF(W$8:W$12,"K")</f>
        <v>1</v>
      </c>
      <c r="X20" s="86"/>
      <c r="Y20" s="109">
        <f>SUMIF(Z$8:Z$12,"K",Y$8:Y$12)</f>
        <v>0</v>
      </c>
      <c r="Z20" s="109">
        <f>COUNTIF(Z$8:Z$12,"K")</f>
        <v>0</v>
      </c>
      <c r="AA20" s="109"/>
      <c r="AB20" s="109">
        <f t="shared" si="2"/>
        <v>1</v>
      </c>
      <c r="AC20" s="109">
        <f t="shared" si="2"/>
        <v>1</v>
      </c>
      <c r="AD20" s="110">
        <f t="shared" si="3"/>
        <v>0.1</v>
      </c>
      <c r="AE20" s="86" t="s">
        <v>11</v>
      </c>
      <c r="AF20" s="109">
        <f>SUM(V17:V20,Y17:Y20)</f>
        <v>1</v>
      </c>
      <c r="AG20" s="109">
        <f>SUM(W17:W20,Z17:Z20)</f>
        <v>1</v>
      </c>
      <c r="AH20" s="111">
        <f t="shared" si="4"/>
        <v>0.1</v>
      </c>
      <c r="AI20"/>
      <c r="AJ20"/>
      <c r="AK20"/>
      <c r="AL20"/>
      <c r="AM20"/>
      <c r="AN20"/>
      <c r="AO20"/>
      <c r="AP20"/>
      <c r="AQ20"/>
    </row>
    <row r="21" spans="1:43" s="107" customFormat="1" ht="15.75" x14ac:dyDescent="0.25">
      <c r="A21" s="108"/>
      <c r="B21" s="108"/>
      <c r="C21" s="108"/>
      <c r="D21" s="112"/>
      <c r="E21" s="112"/>
      <c r="F21" s="113"/>
      <c r="G21" s="112"/>
      <c r="H21" s="112"/>
      <c r="I21" s="113"/>
      <c r="J21" s="112"/>
      <c r="K21" s="112"/>
      <c r="L21" s="113"/>
      <c r="M21" s="112"/>
      <c r="N21" s="112"/>
      <c r="O21" s="113"/>
      <c r="P21" s="112"/>
      <c r="Q21" s="112"/>
      <c r="R21" s="112"/>
      <c r="S21" s="112"/>
      <c r="T21" s="112"/>
      <c r="U21" s="113"/>
      <c r="V21" s="112"/>
      <c r="W21" s="112"/>
      <c r="X21" s="113"/>
      <c r="Y21" s="112"/>
      <c r="Z21" s="112"/>
      <c r="AA21" s="112"/>
      <c r="AB21" s="112"/>
      <c r="AC21" s="112"/>
      <c r="AD21" s="114"/>
      <c r="AE21" s="113"/>
      <c r="AF21" s="112"/>
      <c r="AG21" s="112"/>
      <c r="AH21" s="115"/>
      <c r="AI21"/>
      <c r="AJ21"/>
      <c r="AK21"/>
      <c r="AL21"/>
      <c r="AM21"/>
      <c r="AN21"/>
      <c r="AO21"/>
      <c r="AP21"/>
      <c r="AQ21"/>
    </row>
    <row r="22" spans="1:43" s="107" customFormat="1" ht="15.75" x14ac:dyDescent="0.25">
      <c r="A22" s="108"/>
      <c r="B22" s="108"/>
      <c r="C22" s="108"/>
      <c r="D22" s="112"/>
      <c r="E22" s="112"/>
      <c r="F22" s="113"/>
      <c r="G22" s="112"/>
      <c r="H22" s="112"/>
      <c r="I22" s="113"/>
      <c r="J22" s="116"/>
      <c r="K22" s="116" t="s">
        <v>48</v>
      </c>
      <c r="L22" s="116"/>
      <c r="M22" s="112"/>
      <c r="N22" s="112"/>
      <c r="O22" s="113"/>
      <c r="P22" s="112"/>
      <c r="Q22" s="112"/>
      <c r="R22" s="112"/>
      <c r="S22" s="113"/>
      <c r="T22" s="113" t="s">
        <v>49</v>
      </c>
      <c r="U22" s="113"/>
      <c r="V22" s="112"/>
      <c r="W22" s="112"/>
      <c r="X22" s="113"/>
      <c r="Y22" s="112"/>
      <c r="Z22" s="112"/>
      <c r="AA22" s="112"/>
      <c r="AB22" s="112"/>
      <c r="AC22" s="112"/>
      <c r="AD22" s="114"/>
      <c r="AE22" s="113"/>
      <c r="AF22" s="112"/>
      <c r="AG22" s="112"/>
      <c r="AH22" s="115"/>
      <c r="AI22"/>
      <c r="AJ22"/>
      <c r="AK22"/>
      <c r="AL22"/>
      <c r="AM22"/>
      <c r="AN22"/>
      <c r="AO22"/>
      <c r="AP22"/>
      <c r="AQ22"/>
    </row>
    <row r="23" spans="1:43" s="107" customFormat="1" ht="15.75" x14ac:dyDescent="0.25">
      <c r="A23" s="108"/>
      <c r="B23" s="108"/>
      <c r="C23" s="108"/>
      <c r="D23" s="112"/>
      <c r="E23" s="112"/>
      <c r="F23" s="113"/>
      <c r="G23" s="112"/>
      <c r="H23" s="112"/>
      <c r="I23" s="113"/>
      <c r="J23" s="116" t="s">
        <v>44</v>
      </c>
      <c r="K23" s="117">
        <f>AD17</f>
        <v>0.4</v>
      </c>
      <c r="L23" s="118"/>
      <c r="M23" s="112"/>
      <c r="N23" s="112"/>
      <c r="O23" s="113"/>
      <c r="P23" s="112"/>
      <c r="Q23" s="112"/>
      <c r="R23" s="112"/>
      <c r="S23" s="116" t="s">
        <v>8</v>
      </c>
      <c r="T23" s="117">
        <f>AH17</f>
        <v>0.4</v>
      </c>
      <c r="U23" s="118"/>
      <c r="V23" s="112"/>
      <c r="W23" s="112"/>
      <c r="X23" s="113"/>
      <c r="Y23" s="112"/>
      <c r="Z23" s="112"/>
      <c r="AA23" s="112"/>
      <c r="AB23" s="112"/>
      <c r="AC23" s="112"/>
      <c r="AD23" s="114"/>
      <c r="AE23" s="113"/>
      <c r="AF23" s="112"/>
      <c r="AG23" s="112"/>
      <c r="AH23" s="115"/>
      <c r="AI23"/>
      <c r="AJ23"/>
      <c r="AK23"/>
      <c r="AL23"/>
      <c r="AM23"/>
      <c r="AN23"/>
      <c r="AO23"/>
      <c r="AP23"/>
      <c r="AQ23"/>
    </row>
    <row r="24" spans="1:43" s="107" customFormat="1" ht="15.75" x14ac:dyDescent="0.25">
      <c r="A24" s="108"/>
      <c r="B24" s="108"/>
      <c r="C24" s="108"/>
      <c r="D24" s="112"/>
      <c r="E24" s="112"/>
      <c r="F24" s="113"/>
      <c r="G24" s="112"/>
      <c r="H24" s="112"/>
      <c r="I24" s="113"/>
      <c r="J24" s="116" t="s">
        <v>45</v>
      </c>
      <c r="K24" s="117">
        <f t="shared" ref="K24:K26" si="5">AD18</f>
        <v>0.3</v>
      </c>
      <c r="L24" s="118"/>
      <c r="M24" s="112"/>
      <c r="N24" s="112"/>
      <c r="O24" s="113"/>
      <c r="P24" s="112"/>
      <c r="Q24" s="112"/>
      <c r="R24" s="112"/>
      <c r="S24" s="116" t="s">
        <v>9</v>
      </c>
      <c r="T24" s="117">
        <f t="shared" ref="T24:T26" si="6">AH18</f>
        <v>0.3</v>
      </c>
      <c r="U24" s="118"/>
      <c r="V24" s="112"/>
      <c r="W24" s="112"/>
      <c r="X24" s="113"/>
      <c r="Y24" s="112"/>
      <c r="Z24" s="112"/>
      <c r="AA24" s="112"/>
      <c r="AB24" s="112"/>
      <c r="AC24" s="112"/>
      <c r="AD24" s="114"/>
      <c r="AE24" s="113"/>
      <c r="AF24" s="112"/>
      <c r="AG24" s="112"/>
      <c r="AH24" s="115"/>
      <c r="AI24"/>
      <c r="AJ24"/>
      <c r="AK24"/>
      <c r="AL24"/>
      <c r="AM24"/>
      <c r="AN24"/>
      <c r="AO24"/>
      <c r="AP24"/>
      <c r="AQ24"/>
    </row>
    <row r="25" spans="1:43" s="107" customFormat="1" ht="15.75" x14ac:dyDescent="0.25">
      <c r="A25" s="108"/>
      <c r="B25" s="108"/>
      <c r="C25" s="108"/>
      <c r="D25" s="112"/>
      <c r="E25" s="112"/>
      <c r="F25" s="113"/>
      <c r="G25" s="112"/>
      <c r="H25" s="112"/>
      <c r="I25" s="113"/>
      <c r="J25" s="116" t="s">
        <v>46</v>
      </c>
      <c r="K25" s="117">
        <f t="shared" si="5"/>
        <v>0.2</v>
      </c>
      <c r="L25" s="118"/>
      <c r="M25" s="112"/>
      <c r="N25" s="112"/>
      <c r="O25" s="113"/>
      <c r="P25" s="112"/>
      <c r="Q25" s="112"/>
      <c r="R25" s="112"/>
      <c r="S25" s="116" t="s">
        <v>10</v>
      </c>
      <c r="T25" s="117">
        <f t="shared" si="6"/>
        <v>0.2</v>
      </c>
      <c r="U25" s="118"/>
      <c r="V25" s="112"/>
      <c r="W25" s="112"/>
      <c r="X25" s="113"/>
      <c r="Y25" s="112"/>
      <c r="Z25" s="112"/>
      <c r="AA25" s="112"/>
      <c r="AB25" s="112"/>
      <c r="AC25" s="112"/>
      <c r="AD25" s="114"/>
      <c r="AE25" s="113"/>
      <c r="AF25" s="112"/>
      <c r="AG25" s="112"/>
      <c r="AH25" s="115"/>
      <c r="AI25"/>
      <c r="AJ25"/>
      <c r="AK25"/>
      <c r="AL25"/>
      <c r="AM25"/>
      <c r="AN25"/>
      <c r="AO25"/>
      <c r="AP25"/>
      <c r="AQ25"/>
    </row>
    <row r="26" spans="1:43" s="107" customFormat="1" ht="15.75" x14ac:dyDescent="0.25">
      <c r="A26" s="108"/>
      <c r="B26" s="108"/>
      <c r="C26" s="108"/>
      <c r="D26" s="112"/>
      <c r="E26" s="112"/>
      <c r="F26" s="113"/>
      <c r="G26" s="112"/>
      <c r="H26" s="112"/>
      <c r="I26" s="113"/>
      <c r="J26" s="116" t="s">
        <v>47</v>
      </c>
      <c r="K26" s="117">
        <f t="shared" si="5"/>
        <v>0.1</v>
      </c>
      <c r="L26" s="118"/>
      <c r="M26" s="112"/>
      <c r="N26" s="112"/>
      <c r="O26" s="113"/>
      <c r="P26" s="112"/>
      <c r="Q26" s="112"/>
      <c r="R26" s="112"/>
      <c r="S26" s="116" t="s">
        <v>11</v>
      </c>
      <c r="T26" s="117">
        <f t="shared" si="6"/>
        <v>0.1</v>
      </c>
      <c r="U26" s="118"/>
      <c r="V26" s="112"/>
      <c r="W26" s="112"/>
      <c r="X26" s="113"/>
      <c r="Y26" s="112"/>
      <c r="Z26" s="112"/>
      <c r="AA26" s="112"/>
      <c r="AB26" s="112"/>
      <c r="AC26" s="112"/>
      <c r="AD26" s="114"/>
      <c r="AE26" s="113"/>
      <c r="AF26" s="112"/>
      <c r="AG26" s="112"/>
      <c r="AH26" s="115"/>
      <c r="AI26"/>
      <c r="AJ26"/>
      <c r="AK26"/>
      <c r="AL26"/>
      <c r="AM26"/>
      <c r="AN26"/>
      <c r="AO26"/>
      <c r="AP26"/>
      <c r="AQ26"/>
    </row>
    <row r="28" spans="1:43" ht="18.75" x14ac:dyDescent="0.25">
      <c r="C28" s="145" t="s">
        <v>90</v>
      </c>
      <c r="D28" s="145"/>
      <c r="E28" s="145"/>
      <c r="F28" s="145"/>
      <c r="G28" s="145"/>
      <c r="H28" s="145"/>
      <c r="I28" s="145"/>
      <c r="J28" s="145"/>
      <c r="K28" s="145"/>
      <c r="L28" s="121"/>
      <c r="M28" s="122"/>
      <c r="N28" s="146" t="s">
        <v>51</v>
      </c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</row>
  </sheetData>
  <mergeCells count="26">
    <mergeCell ref="C28:K28"/>
    <mergeCell ref="N28:AE28"/>
    <mergeCell ref="V14:Z14"/>
    <mergeCell ref="A15:C15"/>
    <mergeCell ref="D15:H15"/>
    <mergeCell ref="J15:N15"/>
    <mergeCell ref="P15:T15"/>
    <mergeCell ref="V15:Z15"/>
    <mergeCell ref="P14:T14"/>
    <mergeCell ref="B11:B12"/>
    <mergeCell ref="A13:C13"/>
    <mergeCell ref="A14:C14"/>
    <mergeCell ref="D14:H14"/>
    <mergeCell ref="J14:N14"/>
    <mergeCell ref="AE5:AE6"/>
    <mergeCell ref="D6:I6"/>
    <mergeCell ref="J6:O6"/>
    <mergeCell ref="P6:U6"/>
    <mergeCell ref="V6:AA6"/>
    <mergeCell ref="AB5:AC6"/>
    <mergeCell ref="AD5:AD6"/>
    <mergeCell ref="B8:B10"/>
    <mergeCell ref="A5:A6"/>
    <mergeCell ref="B5:B6"/>
    <mergeCell ref="C5:C6"/>
    <mergeCell ref="D5:AA5"/>
  </mergeCells>
  <dataValidations count="2">
    <dataValidation type="list" showInputMessage="1" showErrorMessage="1" sqref="E9:E12" xr:uid="{00000000-0002-0000-0500-000000000000}">
      <formula1>"D, TB, TĐK, K"</formula1>
    </dataValidation>
    <dataValidation type="list" allowBlank="1" showInputMessage="1" showErrorMessage="1" sqref="E8 T8:T12 H8:H12 K9:K12 N8:N12 Q9:Q12 W8:W12 Z8:Z12" xr:uid="{00000000-0002-0000-0500-000001000000}">
      <formula1>"D,TB,TĐK,K"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G39"/>
  <sheetViews>
    <sheetView topLeftCell="G13" workbookViewId="0">
      <selection activeCell="Z16" sqref="Z16"/>
    </sheetView>
  </sheetViews>
  <sheetFormatPr defaultColWidth="9.140625" defaultRowHeight="15" x14ac:dyDescent="0.25"/>
  <cols>
    <col min="1" max="1" width="11.7109375" style="82" customWidth="1"/>
    <col min="2" max="2" width="17.85546875" style="82" customWidth="1"/>
    <col min="3" max="3" width="28.140625" customWidth="1"/>
    <col min="4" max="5" width="6.85546875" style="112" customWidth="1"/>
    <col min="6" max="6" width="6.85546875" style="113" customWidth="1"/>
    <col min="7" max="7" width="7.85546875" customWidth="1"/>
    <col min="8" max="8" width="6.85546875" customWidth="1"/>
    <col min="9" max="9" width="6.85546875" style="119" customWidth="1"/>
    <col min="10" max="11" width="6.85546875" customWidth="1"/>
    <col min="12" max="12" width="6.85546875" style="120" customWidth="1"/>
    <col min="13" max="13" width="7.85546875" customWidth="1"/>
    <col min="14" max="14" width="6.85546875" customWidth="1"/>
    <col min="15" max="15" width="6.85546875" style="119" customWidth="1"/>
    <col min="16" max="17" width="6.85546875" customWidth="1"/>
    <col min="18" max="18" width="6.85546875" style="82" customWidth="1"/>
    <col min="19" max="19" width="7.7109375" customWidth="1"/>
    <col min="20" max="20" width="6.85546875" customWidth="1"/>
    <col min="21" max="21" width="6.85546875" style="120" customWidth="1"/>
    <col min="22" max="23" width="6.85546875" customWidth="1"/>
    <col min="24" max="24" width="6.85546875" style="119" customWidth="1"/>
    <col min="25" max="25" width="9.28515625" customWidth="1"/>
    <col min="26" max="27" width="6.85546875" customWidth="1"/>
    <col min="28" max="29" width="8.28515625" customWidth="1"/>
    <col min="30" max="30" width="16.28515625" customWidth="1"/>
    <col min="31" max="31" width="18" customWidth="1"/>
    <col min="32" max="32" width="20.28515625" customWidth="1"/>
  </cols>
  <sheetData>
    <row r="2" spans="1:85" ht="25.5" x14ac:dyDescent="0.35">
      <c r="C2" s="83" t="s">
        <v>163</v>
      </c>
      <c r="D2" s="9"/>
      <c r="E2" s="9"/>
      <c r="F2" s="9"/>
      <c r="G2" s="83"/>
      <c r="H2" s="83"/>
      <c r="I2" s="10"/>
      <c r="J2" s="83"/>
      <c r="K2" s="83"/>
      <c r="L2" s="83"/>
      <c r="M2" s="83"/>
      <c r="N2" s="83"/>
      <c r="O2" s="10"/>
      <c r="P2" s="83"/>
      <c r="Q2" s="83"/>
      <c r="R2" s="10"/>
      <c r="S2" s="83"/>
      <c r="T2" s="83"/>
      <c r="U2" s="83"/>
      <c r="V2" s="83"/>
      <c r="W2" s="83"/>
      <c r="X2" s="10"/>
      <c r="Y2" s="83"/>
      <c r="Z2" s="83"/>
      <c r="AA2" s="83"/>
      <c r="AB2" s="83"/>
      <c r="AC2" s="83"/>
      <c r="AD2" s="83"/>
    </row>
    <row r="3" spans="1:85" ht="25.5" x14ac:dyDescent="0.35">
      <c r="C3" s="83" t="s">
        <v>164</v>
      </c>
      <c r="D3" s="9"/>
      <c r="E3" s="9"/>
      <c r="F3" s="9"/>
      <c r="G3" s="83"/>
      <c r="H3" s="83"/>
      <c r="I3" s="10"/>
      <c r="J3" s="83"/>
      <c r="K3" s="83"/>
      <c r="L3" s="83"/>
      <c r="M3" s="83"/>
      <c r="N3" s="83"/>
      <c r="O3" s="10"/>
      <c r="P3" s="83"/>
      <c r="Q3" s="83"/>
      <c r="R3" s="10"/>
      <c r="S3" s="83"/>
      <c r="T3" s="83"/>
      <c r="U3" s="83"/>
      <c r="V3" s="83"/>
      <c r="W3" s="83"/>
      <c r="X3" s="10"/>
      <c r="Y3" s="83"/>
      <c r="Z3" s="83"/>
      <c r="AA3" s="83"/>
      <c r="AB3" s="83"/>
      <c r="AC3" s="83"/>
      <c r="AD3" s="83"/>
    </row>
    <row r="5" spans="1:85" ht="24.95" customHeight="1" x14ac:dyDescent="0.25">
      <c r="A5" s="173" t="s">
        <v>1</v>
      </c>
      <c r="B5" s="173" t="s">
        <v>2</v>
      </c>
      <c r="C5" s="173" t="s">
        <v>3</v>
      </c>
      <c r="D5" s="169" t="s">
        <v>4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0"/>
      <c r="AB5" s="169" t="s">
        <v>5</v>
      </c>
      <c r="AC5" s="170"/>
      <c r="AD5" s="164" t="s">
        <v>6</v>
      </c>
      <c r="AE5" s="164" t="s">
        <v>7</v>
      </c>
    </row>
    <row r="6" spans="1:85" ht="60" customHeight="1" x14ac:dyDescent="0.25">
      <c r="A6" s="174"/>
      <c r="B6" s="174"/>
      <c r="C6" s="174"/>
      <c r="D6" s="165" t="s">
        <v>8</v>
      </c>
      <c r="E6" s="166"/>
      <c r="F6" s="166"/>
      <c r="G6" s="166"/>
      <c r="H6" s="166"/>
      <c r="I6" s="167"/>
      <c r="J6" s="165" t="s">
        <v>9</v>
      </c>
      <c r="K6" s="166"/>
      <c r="L6" s="166"/>
      <c r="M6" s="166"/>
      <c r="N6" s="166"/>
      <c r="O6" s="167"/>
      <c r="P6" s="165" t="s">
        <v>10</v>
      </c>
      <c r="Q6" s="166"/>
      <c r="R6" s="166"/>
      <c r="S6" s="166"/>
      <c r="T6" s="166"/>
      <c r="U6" s="167"/>
      <c r="V6" s="168" t="s">
        <v>11</v>
      </c>
      <c r="W6" s="168"/>
      <c r="X6" s="168"/>
      <c r="Y6" s="168"/>
      <c r="Z6" s="168"/>
      <c r="AA6" s="168"/>
      <c r="AB6" s="171"/>
      <c r="AC6" s="172"/>
      <c r="AD6" s="164"/>
      <c r="AE6" s="164"/>
      <c r="AF6" s="84"/>
    </row>
    <row r="7" spans="1:85" ht="30.95" customHeight="1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5" t="s">
        <v>15</v>
      </c>
      <c r="H7" s="15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15</v>
      </c>
      <c r="N7" s="15" t="s">
        <v>13</v>
      </c>
      <c r="O7" s="14" t="s">
        <v>14</v>
      </c>
      <c r="P7" s="13" t="s">
        <v>12</v>
      </c>
      <c r="Q7" s="13" t="s">
        <v>13</v>
      </c>
      <c r="R7" s="14" t="s">
        <v>14</v>
      </c>
      <c r="S7" s="15" t="s">
        <v>15</v>
      </c>
      <c r="T7" s="15" t="s">
        <v>13</v>
      </c>
      <c r="U7" s="14" t="s">
        <v>14</v>
      </c>
      <c r="V7" s="13" t="s">
        <v>12</v>
      </c>
      <c r="W7" s="13" t="s">
        <v>13</v>
      </c>
      <c r="X7" s="14" t="s">
        <v>14</v>
      </c>
      <c r="Y7" s="15" t="s">
        <v>15</v>
      </c>
      <c r="Z7" s="15" t="s">
        <v>13</v>
      </c>
      <c r="AA7" s="14" t="s">
        <v>14</v>
      </c>
      <c r="AB7" s="16" t="s">
        <v>12</v>
      </c>
      <c r="AC7" s="16" t="s">
        <v>15</v>
      </c>
      <c r="AD7" s="17"/>
      <c r="AE7" s="18"/>
      <c r="AF7" s="84"/>
    </row>
    <row r="8" spans="1:85" s="93" customFormat="1" ht="30.95" customHeight="1" x14ac:dyDescent="0.25">
      <c r="A8" s="19">
        <v>1</v>
      </c>
      <c r="B8" s="162" t="s">
        <v>165</v>
      </c>
      <c r="C8" s="96" t="s">
        <v>166</v>
      </c>
      <c r="D8" s="21"/>
      <c r="E8" s="21"/>
      <c r="F8" s="87"/>
      <c r="G8" s="23"/>
      <c r="H8" s="23"/>
      <c r="I8" s="87"/>
      <c r="J8" s="88"/>
      <c r="K8" s="89"/>
      <c r="L8" s="41"/>
      <c r="M8" s="26"/>
      <c r="N8" s="23"/>
      <c r="O8" s="87"/>
      <c r="P8" s="97"/>
      <c r="Q8" s="97"/>
      <c r="R8" s="27"/>
      <c r="S8" s="98">
        <v>0.2</v>
      </c>
      <c r="T8" s="98" t="s">
        <v>17</v>
      </c>
      <c r="U8" s="92"/>
      <c r="V8" s="97"/>
      <c r="W8" s="97"/>
      <c r="X8" s="87"/>
      <c r="Y8" s="98"/>
      <c r="Z8" s="28"/>
      <c r="AB8" s="30">
        <f t="shared" ref="AB8:AB20" si="0">D8+J8+P8+V8</f>
        <v>0</v>
      </c>
      <c r="AC8" s="30">
        <f t="shared" ref="AC8:AC20" si="1">G8+M8+S8+Y8</f>
        <v>0.2</v>
      </c>
      <c r="AD8" s="31">
        <f t="shared" ref="AD8:AD20" si="2">AE8/$AE$24</f>
        <v>6.8965517241379309E-2</v>
      </c>
      <c r="AE8" s="36">
        <v>2</v>
      </c>
      <c r="AF8" s="9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93" customFormat="1" ht="30.95" customHeight="1" x14ac:dyDescent="0.25">
      <c r="A9" s="19">
        <v>2</v>
      </c>
      <c r="B9" s="162"/>
      <c r="C9" s="96" t="s">
        <v>167</v>
      </c>
      <c r="D9" s="21"/>
      <c r="E9" s="21"/>
      <c r="F9" s="87"/>
      <c r="G9" s="23"/>
      <c r="H9" s="23"/>
      <c r="I9" s="87"/>
      <c r="J9" s="88"/>
      <c r="K9" s="89"/>
      <c r="L9" s="41"/>
      <c r="M9" s="23"/>
      <c r="N9" s="23"/>
      <c r="O9" s="87"/>
      <c r="P9" s="97"/>
      <c r="Q9" s="97"/>
      <c r="R9" s="27"/>
      <c r="S9" s="98">
        <v>0.2</v>
      </c>
      <c r="T9" s="98" t="s">
        <v>17</v>
      </c>
      <c r="U9" s="92"/>
      <c r="V9" s="97"/>
      <c r="W9" s="97"/>
      <c r="X9" s="87"/>
      <c r="Y9" s="98"/>
      <c r="Z9" s="28"/>
      <c r="AB9" s="30">
        <f t="shared" si="0"/>
        <v>0</v>
      </c>
      <c r="AC9" s="30">
        <f t="shared" si="1"/>
        <v>0.2</v>
      </c>
      <c r="AD9" s="31">
        <f t="shared" si="2"/>
        <v>6.8965517241379309E-2</v>
      </c>
      <c r="AE9" s="36">
        <v>2</v>
      </c>
      <c r="AF9" s="9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93" customFormat="1" ht="30.95" customHeight="1" x14ac:dyDescent="0.25">
      <c r="A10" s="19">
        <v>3</v>
      </c>
      <c r="B10" s="162"/>
      <c r="C10" s="96" t="s">
        <v>168</v>
      </c>
      <c r="D10" s="21"/>
      <c r="E10" s="21"/>
      <c r="F10" s="87"/>
      <c r="G10" s="23"/>
      <c r="H10" s="23"/>
      <c r="I10" s="87"/>
      <c r="J10" s="88"/>
      <c r="K10" s="89"/>
      <c r="L10" s="41"/>
      <c r="M10" s="23">
        <v>0.2</v>
      </c>
      <c r="N10" s="23" t="s">
        <v>17</v>
      </c>
      <c r="O10" s="87"/>
      <c r="P10" s="97"/>
      <c r="Q10" s="97"/>
      <c r="R10" s="27"/>
      <c r="S10" s="98"/>
      <c r="T10" s="98"/>
      <c r="U10" s="92"/>
      <c r="V10" s="97"/>
      <c r="W10" s="97"/>
      <c r="X10" s="87"/>
      <c r="Y10" s="98"/>
      <c r="Z10" s="28"/>
      <c r="AB10" s="30">
        <f t="shared" si="0"/>
        <v>0</v>
      </c>
      <c r="AC10" s="30">
        <f t="shared" si="1"/>
        <v>0.2</v>
      </c>
      <c r="AD10" s="31">
        <f t="shared" si="2"/>
        <v>6.8965517241379309E-2</v>
      </c>
      <c r="AE10" s="36">
        <v>2</v>
      </c>
      <c r="AF10" s="95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93" customFormat="1" ht="30.95" customHeight="1" x14ac:dyDescent="0.25">
      <c r="A11" s="19">
        <v>4</v>
      </c>
      <c r="B11" s="162"/>
      <c r="C11" s="96" t="s">
        <v>169</v>
      </c>
      <c r="D11" s="21"/>
      <c r="E11" s="21"/>
      <c r="F11" s="87"/>
      <c r="G11" s="23"/>
      <c r="H11" s="23"/>
      <c r="I11" s="87"/>
      <c r="J11" s="88"/>
      <c r="K11" s="89"/>
      <c r="L11" s="41"/>
      <c r="M11" s="23">
        <v>0.2</v>
      </c>
      <c r="N11" s="23" t="s">
        <v>17</v>
      </c>
      <c r="O11" s="87"/>
      <c r="P11" s="97"/>
      <c r="Q11" s="97"/>
      <c r="R11" s="27"/>
      <c r="S11" s="98"/>
      <c r="T11" s="98"/>
      <c r="U11" s="92"/>
      <c r="V11" s="97"/>
      <c r="W11" s="97"/>
      <c r="X11" s="87"/>
      <c r="Y11" s="98"/>
      <c r="Z11" s="28"/>
      <c r="AB11" s="30">
        <f t="shared" si="0"/>
        <v>0</v>
      </c>
      <c r="AC11" s="30">
        <f t="shared" si="1"/>
        <v>0.2</v>
      </c>
      <c r="AD11" s="31">
        <f t="shared" si="2"/>
        <v>6.8965517241379309E-2</v>
      </c>
      <c r="AE11" s="36">
        <v>2</v>
      </c>
      <c r="AF11" s="9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93" customFormat="1" ht="30.95" customHeight="1" x14ac:dyDescent="0.25">
      <c r="A12" s="19">
        <v>5</v>
      </c>
      <c r="B12" s="161" t="s">
        <v>170</v>
      </c>
      <c r="C12" s="100" t="s">
        <v>171</v>
      </c>
      <c r="D12" s="21"/>
      <c r="E12" s="21"/>
      <c r="F12" s="87"/>
      <c r="G12" s="23"/>
      <c r="H12" s="23"/>
      <c r="I12" s="87"/>
      <c r="J12" s="88"/>
      <c r="K12" s="89"/>
      <c r="L12" s="41"/>
      <c r="M12" s="26">
        <v>0.2</v>
      </c>
      <c r="N12" s="23" t="s">
        <v>17</v>
      </c>
      <c r="O12" s="87"/>
      <c r="P12" s="97"/>
      <c r="Q12" s="97"/>
      <c r="R12" s="27"/>
      <c r="S12" s="98"/>
      <c r="T12" s="98"/>
      <c r="U12" s="92"/>
      <c r="V12" s="97"/>
      <c r="W12" s="97"/>
      <c r="X12" s="87"/>
      <c r="Y12" s="98"/>
      <c r="Z12" s="28"/>
      <c r="AB12" s="30">
        <f t="shared" si="0"/>
        <v>0</v>
      </c>
      <c r="AC12" s="30">
        <f t="shared" si="1"/>
        <v>0.2</v>
      </c>
      <c r="AD12" s="31">
        <f t="shared" si="2"/>
        <v>6.8965517241379309E-2</v>
      </c>
      <c r="AE12" s="36">
        <v>2</v>
      </c>
      <c r="AF12" s="95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93" customFormat="1" ht="30.95" customHeight="1" x14ac:dyDescent="0.25">
      <c r="A13" s="19">
        <v>6</v>
      </c>
      <c r="B13" s="162"/>
      <c r="C13" s="100" t="s">
        <v>172</v>
      </c>
      <c r="D13" s="21"/>
      <c r="E13" s="21"/>
      <c r="F13" s="87"/>
      <c r="G13" s="23">
        <v>0.8</v>
      </c>
      <c r="H13" s="23" t="s">
        <v>16</v>
      </c>
      <c r="I13" s="87"/>
      <c r="J13" s="88"/>
      <c r="K13" s="89"/>
      <c r="L13" s="41"/>
      <c r="M13" s="23">
        <v>0.2</v>
      </c>
      <c r="N13" s="23" t="s">
        <v>17</v>
      </c>
      <c r="O13" s="87"/>
      <c r="P13" s="97"/>
      <c r="Q13" s="97"/>
      <c r="R13" s="27"/>
      <c r="S13" s="98"/>
      <c r="T13" s="98"/>
      <c r="U13" s="87"/>
      <c r="V13" s="97"/>
      <c r="W13" s="97"/>
      <c r="X13" s="87"/>
      <c r="Y13" s="98"/>
      <c r="Z13" s="28"/>
      <c r="AB13" s="30">
        <f t="shared" si="0"/>
        <v>0</v>
      </c>
      <c r="AC13" s="30">
        <f t="shared" si="1"/>
        <v>1</v>
      </c>
      <c r="AD13" s="31">
        <f t="shared" si="2"/>
        <v>6.8965517241379309E-2</v>
      </c>
      <c r="AE13" s="36">
        <v>2</v>
      </c>
      <c r="AF13" s="95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93" customFormat="1" ht="30.95" customHeight="1" x14ac:dyDescent="0.25">
      <c r="A14" s="19">
        <v>7</v>
      </c>
      <c r="B14" s="162"/>
      <c r="C14" s="100" t="s">
        <v>169</v>
      </c>
      <c r="D14" s="21"/>
      <c r="E14" s="21"/>
      <c r="F14" s="87"/>
      <c r="G14" s="23">
        <v>0.6</v>
      </c>
      <c r="H14" s="23" t="s">
        <v>16</v>
      </c>
      <c r="I14" s="87"/>
      <c r="J14" s="88"/>
      <c r="K14" s="89"/>
      <c r="L14" s="41"/>
      <c r="M14" s="26"/>
      <c r="N14" s="23"/>
      <c r="O14" s="87"/>
      <c r="P14" s="97"/>
      <c r="Q14" s="97"/>
      <c r="R14" s="27"/>
      <c r="S14" s="98"/>
      <c r="T14" s="98"/>
      <c r="U14" s="92"/>
      <c r="V14" s="97"/>
      <c r="W14" s="97"/>
      <c r="X14" s="87"/>
      <c r="Y14" s="98"/>
      <c r="Z14" s="28"/>
      <c r="AB14" s="30">
        <f t="shared" si="0"/>
        <v>0</v>
      </c>
      <c r="AC14" s="30">
        <f t="shared" si="1"/>
        <v>0.6</v>
      </c>
      <c r="AD14" s="31">
        <f t="shared" si="2"/>
        <v>6.8965517241379309E-2</v>
      </c>
      <c r="AE14" s="36">
        <v>2</v>
      </c>
      <c r="AF14" s="95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93" customFormat="1" ht="30.95" customHeight="1" x14ac:dyDescent="0.25">
      <c r="A15" s="19">
        <v>8</v>
      </c>
      <c r="B15" s="162"/>
      <c r="C15" s="100" t="s">
        <v>173</v>
      </c>
      <c r="D15" s="21">
        <v>1.75</v>
      </c>
      <c r="E15" s="21" t="s">
        <v>16</v>
      </c>
      <c r="F15" s="87"/>
      <c r="G15" s="23"/>
      <c r="H15" s="23"/>
      <c r="I15" s="87"/>
      <c r="J15" s="88"/>
      <c r="K15" s="89"/>
      <c r="L15" s="41"/>
      <c r="M15" s="26">
        <v>1.2</v>
      </c>
      <c r="N15" s="23" t="s">
        <v>17</v>
      </c>
      <c r="O15" s="87"/>
      <c r="P15" s="34">
        <v>0.75</v>
      </c>
      <c r="Q15" s="34" t="s">
        <v>17</v>
      </c>
      <c r="R15" s="27"/>
      <c r="S15" s="98"/>
      <c r="T15" s="98"/>
      <c r="U15" s="92"/>
      <c r="V15" s="97"/>
      <c r="W15" s="97"/>
      <c r="X15" s="87"/>
      <c r="Y15" s="98"/>
      <c r="Z15" s="28"/>
      <c r="AB15" s="30">
        <f t="shared" si="0"/>
        <v>2.5</v>
      </c>
      <c r="AC15" s="30">
        <f t="shared" si="1"/>
        <v>1.2</v>
      </c>
      <c r="AD15" s="31">
        <f t="shared" si="2"/>
        <v>0.13793103448275862</v>
      </c>
      <c r="AE15" s="36">
        <v>4</v>
      </c>
      <c r="AF15" s="9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93" customFormat="1" ht="30.95" customHeight="1" x14ac:dyDescent="0.25">
      <c r="A16" s="19">
        <v>9</v>
      </c>
      <c r="B16" s="162"/>
      <c r="C16" s="100" t="s">
        <v>174</v>
      </c>
      <c r="D16" s="21"/>
      <c r="E16" s="21"/>
      <c r="F16" s="87"/>
      <c r="G16" s="23"/>
      <c r="H16" s="142"/>
      <c r="I16" s="87"/>
      <c r="J16" s="88"/>
      <c r="K16" s="89"/>
      <c r="L16" s="41"/>
      <c r="M16" s="26"/>
      <c r="N16" s="23"/>
      <c r="O16" s="87"/>
      <c r="P16" s="97"/>
      <c r="Q16" s="97"/>
      <c r="R16" s="27"/>
      <c r="S16" s="23">
        <v>0.2</v>
      </c>
      <c r="T16" s="23" t="s">
        <v>21</v>
      </c>
      <c r="U16" s="92"/>
      <c r="V16" s="34">
        <v>0.75</v>
      </c>
      <c r="W16" s="34" t="s">
        <v>30</v>
      </c>
      <c r="X16" s="87"/>
      <c r="Y16" s="98"/>
      <c r="Z16" s="28"/>
      <c r="AB16" s="30">
        <f t="shared" si="0"/>
        <v>0.75</v>
      </c>
      <c r="AC16" s="30">
        <f t="shared" si="1"/>
        <v>0.2</v>
      </c>
      <c r="AD16" s="31">
        <f t="shared" si="2"/>
        <v>6.8965517241379309E-2</v>
      </c>
      <c r="AE16" s="36">
        <v>2</v>
      </c>
      <c r="AF16" s="95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93" customFormat="1" ht="30.95" customHeight="1" x14ac:dyDescent="0.25">
      <c r="A17" s="19">
        <v>10</v>
      </c>
      <c r="B17" s="162"/>
      <c r="C17" s="100" t="s">
        <v>175</v>
      </c>
      <c r="D17" s="21"/>
      <c r="E17" s="21"/>
      <c r="F17" s="87"/>
      <c r="G17" s="23"/>
      <c r="H17" s="101"/>
      <c r="I17" s="87"/>
      <c r="J17" s="88"/>
      <c r="K17" s="89"/>
      <c r="L17" s="41"/>
      <c r="M17" s="26">
        <v>0.2</v>
      </c>
      <c r="N17" s="23" t="s">
        <v>17</v>
      </c>
      <c r="O17" s="87"/>
      <c r="P17" s="97"/>
      <c r="Q17" s="97"/>
      <c r="R17" s="27"/>
      <c r="S17" s="26"/>
      <c r="T17" s="23"/>
      <c r="U17" s="87"/>
      <c r="V17" s="97"/>
      <c r="W17" s="97"/>
      <c r="X17" s="87"/>
      <c r="Y17" s="98"/>
      <c r="Z17" s="28"/>
      <c r="AB17" s="30">
        <f t="shared" si="0"/>
        <v>0</v>
      </c>
      <c r="AC17" s="30">
        <f t="shared" si="1"/>
        <v>0.2</v>
      </c>
      <c r="AD17" s="31">
        <f t="shared" si="2"/>
        <v>3.4482758620689655E-2</v>
      </c>
      <c r="AE17" s="94">
        <v>1</v>
      </c>
      <c r="AF17" s="9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ht="30.95" customHeight="1" x14ac:dyDescent="0.25">
      <c r="A18" s="19">
        <v>11</v>
      </c>
      <c r="B18" s="161" t="s">
        <v>176</v>
      </c>
      <c r="C18" s="100" t="s">
        <v>177</v>
      </c>
      <c r="D18" s="102"/>
      <c r="E18" s="103"/>
      <c r="F18" s="87"/>
      <c r="G18" s="23">
        <v>0.2</v>
      </c>
      <c r="H18" s="23" t="s">
        <v>16</v>
      </c>
      <c r="I18" s="87"/>
      <c r="J18" s="104"/>
      <c r="K18" s="104"/>
      <c r="L18" s="41"/>
      <c r="M18" s="26"/>
      <c r="N18" s="26"/>
      <c r="O18" s="87"/>
      <c r="P18" s="104"/>
      <c r="Q18" s="104"/>
      <c r="R18" s="27"/>
      <c r="S18" s="101"/>
      <c r="T18" s="101"/>
      <c r="U18" s="92"/>
      <c r="V18" s="104"/>
      <c r="W18" s="104"/>
      <c r="X18" s="27"/>
      <c r="Y18" s="101"/>
      <c r="Z18" s="105"/>
      <c r="AA18" s="93"/>
      <c r="AB18" s="30">
        <f t="shared" si="0"/>
        <v>0</v>
      </c>
      <c r="AC18" s="30">
        <f t="shared" si="1"/>
        <v>0.2</v>
      </c>
      <c r="AD18" s="31">
        <f t="shared" si="2"/>
        <v>6.8965517241379309E-2</v>
      </c>
      <c r="AE18" s="36">
        <v>2</v>
      </c>
      <c r="AF18" s="95"/>
    </row>
    <row r="19" spans="1:85" ht="30.95" customHeight="1" x14ac:dyDescent="0.25">
      <c r="A19" s="19">
        <v>12</v>
      </c>
      <c r="B19" s="162"/>
      <c r="C19" s="100" t="s">
        <v>178</v>
      </c>
      <c r="D19" s="102"/>
      <c r="E19" s="103"/>
      <c r="F19" s="87"/>
      <c r="G19" s="23">
        <v>0.2</v>
      </c>
      <c r="H19" s="23" t="s">
        <v>16</v>
      </c>
      <c r="I19" s="87"/>
      <c r="J19" s="104"/>
      <c r="K19" s="104"/>
      <c r="L19" s="41"/>
      <c r="M19" s="26">
        <v>0.2</v>
      </c>
      <c r="N19" s="26" t="s">
        <v>17</v>
      </c>
      <c r="O19" s="87"/>
      <c r="P19" s="104"/>
      <c r="Q19" s="104"/>
      <c r="R19" s="27"/>
      <c r="S19" s="101"/>
      <c r="T19" s="101"/>
      <c r="U19" s="92"/>
      <c r="V19" s="104"/>
      <c r="W19" s="104"/>
      <c r="X19" s="87"/>
      <c r="Y19" s="101"/>
      <c r="Z19" s="105"/>
      <c r="AA19" s="93"/>
      <c r="AB19" s="30">
        <f t="shared" si="0"/>
        <v>0</v>
      </c>
      <c r="AC19" s="30">
        <f t="shared" si="1"/>
        <v>0.4</v>
      </c>
      <c r="AD19" s="31">
        <f t="shared" si="2"/>
        <v>6.8965517241379309E-2</v>
      </c>
      <c r="AE19" s="36">
        <v>2</v>
      </c>
      <c r="AF19" s="95"/>
    </row>
    <row r="20" spans="1:85" ht="30.95" customHeight="1" x14ac:dyDescent="0.25">
      <c r="A20" s="19">
        <v>13</v>
      </c>
      <c r="B20" s="20" t="s">
        <v>179</v>
      </c>
      <c r="C20" s="20" t="s">
        <v>180</v>
      </c>
      <c r="D20" s="102"/>
      <c r="E20" s="103"/>
      <c r="F20" s="87"/>
      <c r="G20" s="23">
        <v>0.6</v>
      </c>
      <c r="H20" s="23" t="s">
        <v>16</v>
      </c>
      <c r="I20" s="87"/>
      <c r="J20" s="104"/>
      <c r="K20" s="104"/>
      <c r="L20" s="41"/>
      <c r="M20" s="26">
        <v>0.6</v>
      </c>
      <c r="N20" s="26" t="s">
        <v>17</v>
      </c>
      <c r="O20" s="87"/>
      <c r="P20" s="34">
        <v>0.75</v>
      </c>
      <c r="Q20" s="34" t="s">
        <v>21</v>
      </c>
      <c r="R20" s="27"/>
      <c r="S20" s="101"/>
      <c r="T20" s="101"/>
      <c r="U20" s="92"/>
      <c r="V20" s="104"/>
      <c r="W20" s="104"/>
      <c r="X20" s="87"/>
      <c r="Y20" s="101"/>
      <c r="Z20" s="105"/>
      <c r="AA20" s="93"/>
      <c r="AB20" s="30">
        <f t="shared" si="0"/>
        <v>0.75</v>
      </c>
      <c r="AC20" s="30">
        <f t="shared" si="1"/>
        <v>1.2</v>
      </c>
      <c r="AD20" s="31">
        <f t="shared" si="2"/>
        <v>0.13793103448275862</v>
      </c>
      <c r="AE20" s="36">
        <v>4</v>
      </c>
      <c r="AF20" s="95"/>
    </row>
    <row r="21" spans="1:85" ht="30.95" customHeight="1" x14ac:dyDescent="0.25">
      <c r="A21" s="19"/>
      <c r="B21" s="143"/>
      <c r="C21" s="144"/>
      <c r="D21" s="102"/>
      <c r="E21" s="103"/>
      <c r="F21" s="87"/>
      <c r="G21" s="101"/>
      <c r="H21" s="101"/>
      <c r="I21" s="87"/>
      <c r="J21" s="104"/>
      <c r="K21" s="104"/>
      <c r="L21" s="41"/>
      <c r="M21" s="26"/>
      <c r="N21" s="26"/>
      <c r="O21" s="87"/>
      <c r="P21" s="104"/>
      <c r="Q21" s="104"/>
      <c r="R21" s="27"/>
      <c r="S21" s="101"/>
      <c r="T21" s="101"/>
      <c r="U21" s="92"/>
      <c r="V21" s="104"/>
      <c r="W21" s="104"/>
      <c r="X21" s="87"/>
      <c r="Y21" s="101"/>
      <c r="Z21" s="105"/>
      <c r="AA21" s="93"/>
      <c r="AB21" s="30"/>
      <c r="AC21" s="30"/>
      <c r="AD21" s="31"/>
      <c r="AE21" s="36"/>
      <c r="AF21" s="95"/>
    </row>
    <row r="22" spans="1:85" ht="30.95" customHeight="1" x14ac:dyDescent="0.25">
      <c r="A22" s="19"/>
      <c r="B22" s="143"/>
      <c r="C22" s="144"/>
      <c r="D22" s="102"/>
      <c r="E22" s="103"/>
      <c r="F22" s="87"/>
      <c r="G22" s="101"/>
      <c r="H22" s="101"/>
      <c r="I22" s="87"/>
      <c r="J22" s="104"/>
      <c r="K22" s="104"/>
      <c r="L22" s="41"/>
      <c r="M22" s="26"/>
      <c r="N22" s="26"/>
      <c r="O22" s="87"/>
      <c r="P22" s="104"/>
      <c r="Q22" s="104"/>
      <c r="R22" s="27"/>
      <c r="S22" s="101"/>
      <c r="T22" s="101"/>
      <c r="U22" s="92"/>
      <c r="V22" s="104"/>
      <c r="W22" s="104"/>
      <c r="X22" s="87"/>
      <c r="Y22" s="101"/>
      <c r="Z22" s="105"/>
      <c r="AA22" s="93"/>
      <c r="AB22" s="30"/>
      <c r="AC22" s="30"/>
      <c r="AD22" s="31"/>
      <c r="AE22" s="36"/>
      <c r="AF22" s="95"/>
    </row>
    <row r="23" spans="1:85" ht="30.95" customHeight="1" x14ac:dyDescent="0.25">
      <c r="A23" s="19"/>
      <c r="B23" s="143"/>
      <c r="C23" s="144"/>
      <c r="D23" s="102"/>
      <c r="E23" s="103"/>
      <c r="F23" s="87"/>
      <c r="G23" s="101"/>
      <c r="H23" s="101"/>
      <c r="I23" s="87"/>
      <c r="J23" s="104"/>
      <c r="K23" s="104"/>
      <c r="L23" s="41"/>
      <c r="M23" s="26"/>
      <c r="N23" s="26"/>
      <c r="O23" s="87"/>
      <c r="P23" s="104"/>
      <c r="Q23" s="104"/>
      <c r="R23" s="27"/>
      <c r="S23" s="101"/>
      <c r="T23" s="101"/>
      <c r="U23" s="92"/>
      <c r="V23" s="104"/>
      <c r="W23" s="104"/>
      <c r="X23" s="87"/>
      <c r="Y23" s="101"/>
      <c r="Z23" s="105"/>
      <c r="AA23" s="93"/>
      <c r="AB23" s="30"/>
      <c r="AC23" s="30"/>
      <c r="AD23" s="31"/>
      <c r="AE23" s="36"/>
    </row>
    <row r="24" spans="1:85" s="107" customFormat="1" ht="23.25" customHeight="1" x14ac:dyDescent="0.25">
      <c r="A24" s="154" t="s">
        <v>5</v>
      </c>
      <c r="B24" s="155"/>
      <c r="C24" s="156"/>
      <c r="D24" s="37">
        <f>SUM(D$8:D$23)</f>
        <v>1.75</v>
      </c>
      <c r="E24" s="37"/>
      <c r="F24" s="87"/>
      <c r="G24" s="39">
        <f>SUM(G$8:G$23)</f>
        <v>2.4</v>
      </c>
      <c r="H24" s="40"/>
      <c r="I24" s="87"/>
      <c r="J24" s="39">
        <f>SUM(J$8:J$23)</f>
        <v>0</v>
      </c>
      <c r="K24" s="40"/>
      <c r="L24" s="41"/>
      <c r="M24" s="37">
        <f>SUM(M$8:M$23)</f>
        <v>3.0000000000000004</v>
      </c>
      <c r="N24" s="40"/>
      <c r="O24" s="87"/>
      <c r="P24" s="39">
        <f>SUM(P$8:P$23)</f>
        <v>1.5</v>
      </c>
      <c r="Q24" s="40"/>
      <c r="R24" s="27"/>
      <c r="S24" s="37">
        <f>SUM(S$8:S$23)</f>
        <v>0.60000000000000009</v>
      </c>
      <c r="T24" s="40"/>
      <c r="U24" s="92"/>
      <c r="V24" s="39">
        <f>SUM(V$8:V$23)</f>
        <v>0.75</v>
      </c>
      <c r="W24" s="40"/>
      <c r="X24" s="87"/>
      <c r="Y24" s="39">
        <f>SUM(Y$8:Y$23)</f>
        <v>0</v>
      </c>
      <c r="Z24" s="40"/>
      <c r="AA24" s="93"/>
      <c r="AB24" s="37">
        <f>SUM(AB$8:AB$23)</f>
        <v>4</v>
      </c>
      <c r="AC24" s="37">
        <f>SUM(AC$8:AC$23)</f>
        <v>6.0000000000000009</v>
      </c>
      <c r="AD24" s="43">
        <f>SUM(AD$8:AD$23)</f>
        <v>1.0000000000000002</v>
      </c>
      <c r="AE24" s="37">
        <f>SUM(AE$8:AE$23)</f>
        <v>29</v>
      </c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85" s="107" customFormat="1" ht="23.25" customHeight="1" x14ac:dyDescent="0.25">
      <c r="A25" s="154" t="s">
        <v>33</v>
      </c>
      <c r="B25" s="155"/>
      <c r="C25" s="156"/>
      <c r="D25" s="151">
        <v>0.4</v>
      </c>
      <c r="E25" s="152"/>
      <c r="F25" s="152"/>
      <c r="G25" s="152"/>
      <c r="H25" s="153"/>
      <c r="I25" s="125"/>
      <c r="J25" s="148">
        <v>0.3</v>
      </c>
      <c r="K25" s="149"/>
      <c r="L25" s="149"/>
      <c r="M25" s="149"/>
      <c r="N25" s="150"/>
      <c r="O25" s="123"/>
      <c r="P25" s="151">
        <v>0.2</v>
      </c>
      <c r="Q25" s="152"/>
      <c r="R25" s="152"/>
      <c r="S25" s="152"/>
      <c r="T25" s="153"/>
      <c r="U25" s="125"/>
      <c r="V25" s="148">
        <v>0.1</v>
      </c>
      <c r="W25" s="149"/>
      <c r="X25" s="149"/>
      <c r="Y25" s="149"/>
      <c r="Z25" s="150"/>
      <c r="AA25" s="124"/>
      <c r="AB25" s="49"/>
      <c r="AC25" s="49"/>
      <c r="AD25" s="49"/>
      <c r="AE25" s="49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85" s="107" customFormat="1" ht="23.25" customHeight="1" x14ac:dyDescent="0.25">
      <c r="A26" s="154" t="s">
        <v>34</v>
      </c>
      <c r="B26" s="155"/>
      <c r="C26" s="156"/>
      <c r="D26" s="151" t="s">
        <v>35</v>
      </c>
      <c r="E26" s="152"/>
      <c r="F26" s="152"/>
      <c r="G26" s="152"/>
      <c r="H26" s="153"/>
      <c r="I26" s="125"/>
      <c r="J26" s="148" t="s">
        <v>36</v>
      </c>
      <c r="K26" s="157"/>
      <c r="L26" s="157"/>
      <c r="M26" s="157"/>
      <c r="N26" s="158"/>
      <c r="O26" s="126"/>
      <c r="P26" s="151" t="s">
        <v>37</v>
      </c>
      <c r="Q26" s="159"/>
      <c r="R26" s="159"/>
      <c r="S26" s="159"/>
      <c r="T26" s="160"/>
      <c r="U26" s="128"/>
      <c r="V26" s="148" t="s">
        <v>38</v>
      </c>
      <c r="W26" s="157"/>
      <c r="X26" s="157"/>
      <c r="Y26" s="157"/>
      <c r="Z26" s="158"/>
      <c r="AA26" s="127"/>
      <c r="AB26" s="49"/>
      <c r="AC26" s="49"/>
      <c r="AD26" s="49"/>
      <c r="AE26" s="53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85" s="107" customFormat="1" ht="23.25" customHeight="1" x14ac:dyDescent="0.25">
      <c r="A27" s="108"/>
      <c r="B27" s="108"/>
      <c r="C27" s="108"/>
      <c r="D27" s="86" t="s">
        <v>39</v>
      </c>
      <c r="E27" s="86" t="s">
        <v>40</v>
      </c>
      <c r="F27" s="86"/>
      <c r="G27" s="86" t="s">
        <v>39</v>
      </c>
      <c r="H27" s="86" t="s">
        <v>40</v>
      </c>
      <c r="I27" s="86"/>
      <c r="J27" s="86" t="s">
        <v>39</v>
      </c>
      <c r="K27" s="86" t="s">
        <v>40</v>
      </c>
      <c r="L27" s="86"/>
      <c r="M27" s="86" t="s">
        <v>39</v>
      </c>
      <c r="N27" s="86" t="s">
        <v>40</v>
      </c>
      <c r="O27" s="86"/>
      <c r="P27" s="86" t="s">
        <v>39</v>
      </c>
      <c r="Q27" s="86" t="s">
        <v>40</v>
      </c>
      <c r="R27" s="86"/>
      <c r="S27" s="86" t="s">
        <v>39</v>
      </c>
      <c r="T27" s="86" t="s">
        <v>40</v>
      </c>
      <c r="U27" s="86"/>
      <c r="V27" s="86" t="s">
        <v>39</v>
      </c>
      <c r="W27" s="86" t="s">
        <v>40</v>
      </c>
      <c r="X27" s="86"/>
      <c r="Y27" s="86" t="s">
        <v>39</v>
      </c>
      <c r="Z27" s="86" t="s">
        <v>40</v>
      </c>
      <c r="AA27" s="86"/>
      <c r="AB27" s="86" t="s">
        <v>5</v>
      </c>
      <c r="AC27" s="86" t="s">
        <v>41</v>
      </c>
      <c r="AD27" s="86" t="s">
        <v>42</v>
      </c>
      <c r="AE27" s="92"/>
      <c r="AF27" s="86" t="s">
        <v>43</v>
      </c>
      <c r="AG27" s="86" t="s">
        <v>41</v>
      </c>
      <c r="AH27" s="86" t="s">
        <v>42</v>
      </c>
      <c r="AI27"/>
      <c r="AJ27"/>
      <c r="AK27"/>
      <c r="AL27"/>
      <c r="AM27"/>
      <c r="AN27"/>
      <c r="AO27"/>
      <c r="AP27"/>
      <c r="AQ27"/>
    </row>
    <row r="28" spans="1:85" s="107" customFormat="1" ht="23.25" customHeight="1" x14ac:dyDescent="0.25">
      <c r="A28" s="108"/>
      <c r="B28" s="108"/>
      <c r="C28" s="108" t="s">
        <v>44</v>
      </c>
      <c r="D28" s="109">
        <f>SUMIF(E$8:E$23,"D",D$8:D$23)</f>
        <v>1.75</v>
      </c>
      <c r="E28" s="109">
        <f>COUNTIF(E$8:E$23,"D")</f>
        <v>1</v>
      </c>
      <c r="F28" s="86"/>
      <c r="G28" s="109">
        <f>SUMIF(H$8:H$23,"D",G$8:G$23)</f>
        <v>2.4</v>
      </c>
      <c r="H28" s="109">
        <f>COUNTIF(H$8:H$23,"D")</f>
        <v>5</v>
      </c>
      <c r="I28" s="86"/>
      <c r="J28" s="109">
        <f>SUMIF(K$8:K$23,"D",J$8:J$23)</f>
        <v>0</v>
      </c>
      <c r="K28" s="109">
        <f>COUNTIF(K$8:K$23,"D")</f>
        <v>0</v>
      </c>
      <c r="L28" s="86"/>
      <c r="M28" s="109">
        <f>SUMIF(N$8:N$23,"D",M$8:M$23)</f>
        <v>0</v>
      </c>
      <c r="N28" s="109">
        <f>COUNTIF(N$8:N$23,"D")</f>
        <v>0</v>
      </c>
      <c r="O28" s="86"/>
      <c r="P28" s="109">
        <f>SUMIF(Q$8:Q$23,"D",P$8:P$23)</f>
        <v>0</v>
      </c>
      <c r="Q28" s="109">
        <f>COUNTIF(Q$8:Q$23,"D")</f>
        <v>0</v>
      </c>
      <c r="R28" s="109"/>
      <c r="S28" s="109">
        <f>SUMIF(T$8:T$23,"D",S$8:S$23)</f>
        <v>0</v>
      </c>
      <c r="T28" s="109">
        <f>COUNTIF(T$8:T$23,"D")</f>
        <v>0</v>
      </c>
      <c r="U28" s="86"/>
      <c r="V28" s="109">
        <f>SUMIF(W$8:W$23,"D",V$8:V$23)</f>
        <v>0</v>
      </c>
      <c r="W28" s="109">
        <f>COUNTIF(W$8:W$23,"D")</f>
        <v>0</v>
      </c>
      <c r="X28" s="86"/>
      <c r="Y28" s="109">
        <f>SUMIF(Z$8:Z$23,"D",Y$8:Y$23)</f>
        <v>0</v>
      </c>
      <c r="Z28" s="109">
        <f>COUNTIF(Z$8:Z$23,"D")</f>
        <v>0</v>
      </c>
      <c r="AA28" s="109"/>
      <c r="AB28" s="109">
        <f>D28+G28+J28+M28+P28+S28+V28+Y28</f>
        <v>4.1500000000000004</v>
      </c>
      <c r="AC28" s="109">
        <f>E28+H28+K28+N28+Q28+T28+W28+Z28</f>
        <v>6</v>
      </c>
      <c r="AD28" s="110">
        <f>AB28/10</f>
        <v>0.41500000000000004</v>
      </c>
      <c r="AE28" s="86" t="s">
        <v>8</v>
      </c>
      <c r="AF28" s="109">
        <f>SUM(D28:D31,G28:G31)</f>
        <v>4.1500000000000004</v>
      </c>
      <c r="AG28" s="109">
        <f>SUM(E28:E31, H28:H31)</f>
        <v>6</v>
      </c>
      <c r="AH28" s="111">
        <f>AF28/10</f>
        <v>0.41500000000000004</v>
      </c>
      <c r="AI28"/>
      <c r="AJ28"/>
      <c r="AK28"/>
      <c r="AL28"/>
      <c r="AM28"/>
      <c r="AN28"/>
      <c r="AO28"/>
      <c r="AP28"/>
      <c r="AQ28"/>
    </row>
    <row r="29" spans="1:85" s="107" customFormat="1" ht="23.25" customHeight="1" x14ac:dyDescent="0.25">
      <c r="A29" s="108"/>
      <c r="B29" s="108"/>
      <c r="C29" s="108" t="s">
        <v>45</v>
      </c>
      <c r="D29" s="109">
        <f>SUMIF(E$8:E$23,"TB",D$8:D$23)</f>
        <v>0</v>
      </c>
      <c r="E29" s="109">
        <f>COUNTIF(E$8:E$23,"TB")</f>
        <v>0</v>
      </c>
      <c r="F29" s="86"/>
      <c r="G29" s="109">
        <f>SUMIF(H$8:H$23,"TB",G$8:G$23)</f>
        <v>0</v>
      </c>
      <c r="H29" s="109">
        <f>COUNTIF(H$8:H$23,"TB")</f>
        <v>0</v>
      </c>
      <c r="I29" s="86"/>
      <c r="J29" s="109">
        <f>SUMIF(K$8:K$23,"TB",J$8:J$23)</f>
        <v>0</v>
      </c>
      <c r="K29" s="109">
        <f>COUNTIF(K$8:K$23,"TB")</f>
        <v>0</v>
      </c>
      <c r="L29" s="86"/>
      <c r="M29" s="109">
        <f>SUMIF(N$8:N$23,"TB",M$8:M$23)</f>
        <v>3.0000000000000004</v>
      </c>
      <c r="N29" s="109">
        <f>COUNTIF(N$8:N$23,"TB")</f>
        <v>8</v>
      </c>
      <c r="O29" s="86"/>
      <c r="P29" s="109">
        <f>SUMIF(Q$8:Q$23,"TB",P$8:P$23)</f>
        <v>0.75</v>
      </c>
      <c r="Q29" s="109">
        <f>COUNTIF(Q$8:Q$23,"TB")</f>
        <v>1</v>
      </c>
      <c r="R29" s="109"/>
      <c r="S29" s="109">
        <f>SUMIF(T$8:T$23,"TB",S$8:S$23)</f>
        <v>0.4</v>
      </c>
      <c r="T29" s="109">
        <f>COUNTIF(T$8:T$23,"TB")</f>
        <v>2</v>
      </c>
      <c r="U29" s="86"/>
      <c r="V29" s="109">
        <f>SUMIF(W$8:W$23,"TB",V$8:V$23)</f>
        <v>0</v>
      </c>
      <c r="W29" s="109">
        <f>COUNTIF(W$8:W$23,"TB")</f>
        <v>0</v>
      </c>
      <c r="X29" s="86"/>
      <c r="Y29" s="109">
        <f>SUMIF(Z$8:Z$23,"TB",Y$8:Y$23)</f>
        <v>0</v>
      </c>
      <c r="Z29" s="109">
        <f>COUNTIF(Z$8:Z$23,"TB")</f>
        <v>0</v>
      </c>
      <c r="AA29" s="109"/>
      <c r="AB29" s="109">
        <f t="shared" ref="AB29:AC31" si="3">D29+G29+J29+M29+P29+S29+V29+Y29</f>
        <v>4.1500000000000004</v>
      </c>
      <c r="AC29" s="109">
        <f t="shared" si="3"/>
        <v>11</v>
      </c>
      <c r="AD29" s="110">
        <f t="shared" ref="AD29:AD31" si="4">AB29/10</f>
        <v>0.41500000000000004</v>
      </c>
      <c r="AE29" s="86" t="s">
        <v>9</v>
      </c>
      <c r="AF29" s="109">
        <f>SUM(J28:J31,M28:M31)</f>
        <v>3.0000000000000004</v>
      </c>
      <c r="AG29" s="109">
        <f>SUM(K28:K31,N28:N31)</f>
        <v>8</v>
      </c>
      <c r="AH29" s="111">
        <f t="shared" ref="AH29:AH31" si="5">AF29/10</f>
        <v>0.30000000000000004</v>
      </c>
      <c r="AI29"/>
      <c r="AJ29"/>
      <c r="AK29"/>
      <c r="AL29"/>
      <c r="AM29"/>
      <c r="AN29"/>
      <c r="AO29"/>
      <c r="AP29"/>
      <c r="AQ29"/>
    </row>
    <row r="30" spans="1:85" s="107" customFormat="1" ht="23.25" customHeight="1" x14ac:dyDescent="0.25">
      <c r="A30" s="108"/>
      <c r="B30" s="108"/>
      <c r="C30" s="108" t="s">
        <v>46</v>
      </c>
      <c r="D30" s="109">
        <f>SUMIF(E$8:E$23,"TĐK",D$8:D$23)</f>
        <v>0</v>
      </c>
      <c r="E30" s="109">
        <f>COUNTIF(E$8:E$23,"TĐK")</f>
        <v>0</v>
      </c>
      <c r="F30" s="86"/>
      <c r="G30" s="109">
        <f>SUMIF(H$8:H$23,"TĐK",G$8:G$23)</f>
        <v>0</v>
      </c>
      <c r="H30" s="109">
        <f>COUNTIF(H$8:H$23,"TĐK")</f>
        <v>0</v>
      </c>
      <c r="I30" s="86"/>
      <c r="J30" s="109">
        <f>SUMIF(K$8:K$23,"TĐK",J$8:J$23)</f>
        <v>0</v>
      </c>
      <c r="K30" s="109">
        <f>COUNTIF(K$8:K$23,"TĐK")</f>
        <v>0</v>
      </c>
      <c r="L30" s="86"/>
      <c r="M30" s="109">
        <f>SUMIF(N$8:N$23,"TĐK",M$8:M$23)</f>
        <v>0</v>
      </c>
      <c r="N30" s="109">
        <f>COUNTIF(N$8:N$23,"TĐK")</f>
        <v>0</v>
      </c>
      <c r="O30" s="86"/>
      <c r="P30" s="109">
        <f>SUMIF(Q$8:Q$23,"TĐK",P$8:P$23)</f>
        <v>0.75</v>
      </c>
      <c r="Q30" s="109">
        <f>COUNTIF(Q$8:Q$23,"TĐK")</f>
        <v>1</v>
      </c>
      <c r="R30" s="109"/>
      <c r="S30" s="109">
        <f>SUMIF(T$8:T$23,"TĐK",S$8:S$23)</f>
        <v>0.2</v>
      </c>
      <c r="T30" s="109">
        <f>COUNTIF(T$8:T$23,"TĐK")</f>
        <v>1</v>
      </c>
      <c r="U30" s="86"/>
      <c r="V30" s="109">
        <f>SUMIF(W$8:W$23,"TĐK",V$8:V$23)</f>
        <v>0</v>
      </c>
      <c r="W30" s="109">
        <f>COUNTIF(W$8:W$23,"TĐK")</f>
        <v>0</v>
      </c>
      <c r="X30" s="86"/>
      <c r="Y30" s="109">
        <f>SUMIF(Z$8:Z$23,"TĐK",Y$8:Y$23)</f>
        <v>0</v>
      </c>
      <c r="Z30" s="109">
        <f>COUNTIF(Z$8:Z$23,"TĐK")</f>
        <v>0</v>
      </c>
      <c r="AA30" s="109"/>
      <c r="AB30" s="109">
        <f t="shared" si="3"/>
        <v>0.95</v>
      </c>
      <c r="AC30" s="109">
        <f t="shared" si="3"/>
        <v>2</v>
      </c>
      <c r="AD30" s="110">
        <f t="shared" si="4"/>
        <v>9.5000000000000001E-2</v>
      </c>
      <c r="AE30" s="86" t="s">
        <v>10</v>
      </c>
      <c r="AF30" s="109">
        <f>SUM(P28:P31, S28:S31)</f>
        <v>2.1</v>
      </c>
      <c r="AG30" s="109">
        <f>SUM(Q28:Q31, T28:T31)</f>
        <v>5</v>
      </c>
      <c r="AH30" s="111">
        <f t="shared" si="5"/>
        <v>0.21000000000000002</v>
      </c>
      <c r="AI30"/>
      <c r="AJ30"/>
      <c r="AK30"/>
      <c r="AL30"/>
      <c r="AM30"/>
      <c r="AN30"/>
      <c r="AO30"/>
      <c r="AP30"/>
      <c r="AQ30"/>
    </row>
    <row r="31" spans="1:85" s="107" customFormat="1" ht="23.25" customHeight="1" x14ac:dyDescent="0.25">
      <c r="A31" s="108"/>
      <c r="B31" s="108"/>
      <c r="C31" s="108" t="s">
        <v>47</v>
      </c>
      <c r="D31" s="109">
        <f>SUMIF(E$8:E$23,"K",D$8:D$23)</f>
        <v>0</v>
      </c>
      <c r="E31" s="109">
        <f>COUNTIF(E$8:E$23,"K")</f>
        <v>0</v>
      </c>
      <c r="F31" s="86"/>
      <c r="G31" s="109">
        <f>SUMIF(H$8:H$23,"K",G$8:G$23)</f>
        <v>0</v>
      </c>
      <c r="H31" s="109">
        <f>COUNTIF(H$8:H$23,"K")</f>
        <v>0</v>
      </c>
      <c r="I31" s="86"/>
      <c r="J31" s="109">
        <f>SUMIF(K$8:K$23,"K",J$8:J$23)</f>
        <v>0</v>
      </c>
      <c r="K31" s="109">
        <f>COUNTIF(K$8:K$23,"K")</f>
        <v>0</v>
      </c>
      <c r="L31" s="86"/>
      <c r="M31" s="109">
        <f>SUMIF(N$8:N$23,"K",M$8:M$23)</f>
        <v>0</v>
      </c>
      <c r="N31" s="109">
        <f>COUNTIF(N$8:N$23,"K")</f>
        <v>0</v>
      </c>
      <c r="O31" s="86"/>
      <c r="P31" s="109">
        <f>SUMIF(Q$8:Q$23,"K",P$8:P$23)</f>
        <v>0</v>
      </c>
      <c r="Q31" s="109">
        <f>COUNTIF(Q$8:Q$23,"K")</f>
        <v>0</v>
      </c>
      <c r="R31" s="109"/>
      <c r="S31" s="109">
        <f>SUMIF(T$8:T$23,"K",S$8:S$23)</f>
        <v>0</v>
      </c>
      <c r="T31" s="109">
        <f>COUNTIF(T$8:T$23,"K")</f>
        <v>0</v>
      </c>
      <c r="U31" s="86"/>
      <c r="V31" s="109">
        <f>SUMIF(W$8:W$23,"K",V$8:V$23)</f>
        <v>0.75</v>
      </c>
      <c r="W31" s="109">
        <f>COUNTIF(W$8:W$23,"K")</f>
        <v>1</v>
      </c>
      <c r="X31" s="86"/>
      <c r="Y31" s="109">
        <f>SUMIF(Z$8:Z$23,"K",Y$8:Y$23)</f>
        <v>0</v>
      </c>
      <c r="Z31" s="109">
        <f>COUNTIF(Z$8:Z$23,"K")</f>
        <v>0</v>
      </c>
      <c r="AA31" s="109"/>
      <c r="AB31" s="109">
        <f t="shared" si="3"/>
        <v>0.75</v>
      </c>
      <c r="AC31" s="109">
        <f t="shared" si="3"/>
        <v>1</v>
      </c>
      <c r="AD31" s="110">
        <f t="shared" si="4"/>
        <v>7.4999999999999997E-2</v>
      </c>
      <c r="AE31" s="86" t="s">
        <v>11</v>
      </c>
      <c r="AF31" s="109">
        <f>SUM(V28:V31,Y28:Y31)</f>
        <v>0.75</v>
      </c>
      <c r="AG31" s="109">
        <f>SUM(W28:W31,Z28:Z31)</f>
        <v>1</v>
      </c>
      <c r="AH31" s="111">
        <f t="shared" si="5"/>
        <v>7.4999999999999997E-2</v>
      </c>
      <c r="AI31"/>
      <c r="AJ31"/>
      <c r="AK31"/>
      <c r="AL31"/>
      <c r="AM31"/>
      <c r="AN31"/>
      <c r="AO31"/>
      <c r="AP31"/>
      <c r="AQ31"/>
    </row>
    <row r="32" spans="1:85" s="107" customFormat="1" ht="23.25" customHeight="1" x14ac:dyDescent="0.25">
      <c r="A32" s="108"/>
      <c r="B32" s="108"/>
      <c r="C32" s="108"/>
      <c r="D32" s="112"/>
      <c r="E32" s="112"/>
      <c r="F32" s="113"/>
      <c r="G32" s="112"/>
      <c r="H32" s="112"/>
      <c r="I32" s="113"/>
      <c r="J32" s="112"/>
      <c r="K32" s="112"/>
      <c r="L32" s="113"/>
      <c r="M32" s="112"/>
      <c r="N32" s="112"/>
      <c r="O32" s="113"/>
      <c r="P32" s="112"/>
      <c r="Q32" s="112"/>
      <c r="R32" s="112"/>
      <c r="S32" s="112"/>
      <c r="T32" s="112"/>
      <c r="U32" s="113"/>
      <c r="V32" s="112"/>
      <c r="W32" s="112"/>
      <c r="X32" s="113"/>
      <c r="Y32" s="112"/>
      <c r="Z32" s="112"/>
      <c r="AA32" s="112"/>
      <c r="AB32" s="112"/>
      <c r="AC32" s="112"/>
      <c r="AD32" s="114"/>
      <c r="AE32" s="113"/>
      <c r="AF32" s="112"/>
      <c r="AG32" s="112"/>
      <c r="AH32" s="115"/>
      <c r="AI32"/>
      <c r="AJ32"/>
      <c r="AK32"/>
      <c r="AL32"/>
      <c r="AM32"/>
      <c r="AN32"/>
      <c r="AO32"/>
      <c r="AP32"/>
      <c r="AQ32"/>
    </row>
    <row r="33" spans="1:43" s="107" customFormat="1" ht="23.25" customHeight="1" x14ac:dyDescent="0.25">
      <c r="A33" s="108"/>
      <c r="B33" s="108"/>
      <c r="C33" s="108"/>
      <c r="D33" s="112"/>
      <c r="E33" s="112"/>
      <c r="F33" s="113"/>
      <c r="G33" s="112"/>
      <c r="H33" s="112"/>
      <c r="I33" s="113"/>
      <c r="J33" s="116"/>
      <c r="K33" s="116" t="s">
        <v>48</v>
      </c>
      <c r="L33" s="116"/>
      <c r="M33" s="112"/>
      <c r="N33" s="112"/>
      <c r="O33" s="113"/>
      <c r="P33" s="112"/>
      <c r="Q33" s="112"/>
      <c r="R33" s="112"/>
      <c r="S33" s="113"/>
      <c r="T33" s="113" t="s">
        <v>49</v>
      </c>
      <c r="U33" s="113"/>
      <c r="V33" s="112"/>
      <c r="W33" s="112"/>
      <c r="X33" s="113"/>
      <c r="Y33" s="112"/>
      <c r="Z33" s="112"/>
      <c r="AA33" s="112"/>
      <c r="AB33" s="112"/>
      <c r="AC33" s="112"/>
      <c r="AD33" s="114"/>
      <c r="AE33" s="113"/>
      <c r="AF33" s="112"/>
      <c r="AG33" s="112"/>
      <c r="AH33" s="115"/>
      <c r="AI33"/>
      <c r="AJ33"/>
      <c r="AK33"/>
      <c r="AL33"/>
      <c r="AM33"/>
      <c r="AN33"/>
      <c r="AO33"/>
      <c r="AP33"/>
      <c r="AQ33"/>
    </row>
    <row r="34" spans="1:43" s="107" customFormat="1" ht="23.25" customHeight="1" x14ac:dyDescent="0.25">
      <c r="A34" s="108"/>
      <c r="B34" s="108"/>
      <c r="C34" s="108"/>
      <c r="D34" s="112"/>
      <c r="E34" s="112"/>
      <c r="F34" s="113"/>
      <c r="G34" s="112"/>
      <c r="H34" s="112"/>
      <c r="I34" s="113"/>
      <c r="J34" s="116" t="s">
        <v>44</v>
      </c>
      <c r="K34" s="117">
        <f>AD28</f>
        <v>0.41500000000000004</v>
      </c>
      <c r="L34" s="118"/>
      <c r="M34" s="112"/>
      <c r="N34" s="112"/>
      <c r="O34" s="113"/>
      <c r="P34" s="112"/>
      <c r="Q34" s="112"/>
      <c r="R34" s="112"/>
      <c r="S34" s="116" t="s">
        <v>8</v>
      </c>
      <c r="T34" s="117">
        <f>AH28</f>
        <v>0.41500000000000004</v>
      </c>
      <c r="U34" s="118"/>
      <c r="V34" s="112"/>
      <c r="W34" s="112"/>
      <c r="X34" s="113"/>
      <c r="Y34" s="112"/>
      <c r="Z34" s="112"/>
      <c r="AA34" s="112"/>
      <c r="AB34" s="112"/>
      <c r="AC34" s="112"/>
      <c r="AD34" s="114"/>
      <c r="AE34" s="113"/>
      <c r="AF34" s="112"/>
      <c r="AG34" s="112"/>
      <c r="AH34" s="115"/>
      <c r="AI34"/>
      <c r="AJ34"/>
      <c r="AK34"/>
      <c r="AL34"/>
      <c r="AM34"/>
      <c r="AN34"/>
      <c r="AO34"/>
      <c r="AP34"/>
      <c r="AQ34"/>
    </row>
    <row r="35" spans="1:43" s="107" customFormat="1" ht="23.25" customHeight="1" x14ac:dyDescent="0.25">
      <c r="A35" s="108"/>
      <c r="B35" s="108"/>
      <c r="C35" s="108"/>
      <c r="D35" s="112"/>
      <c r="E35" s="112"/>
      <c r="F35" s="113"/>
      <c r="G35" s="112"/>
      <c r="H35" s="112"/>
      <c r="I35" s="113"/>
      <c r="J35" s="116" t="s">
        <v>45</v>
      </c>
      <c r="K35" s="117">
        <f t="shared" ref="K35:K37" si="6">AD29</f>
        <v>0.41500000000000004</v>
      </c>
      <c r="L35" s="118"/>
      <c r="M35" s="112"/>
      <c r="N35" s="112"/>
      <c r="O35" s="113"/>
      <c r="P35" s="112"/>
      <c r="Q35" s="112"/>
      <c r="R35" s="112"/>
      <c r="S35" s="116" t="s">
        <v>9</v>
      </c>
      <c r="T35" s="117">
        <f t="shared" ref="T35:T37" si="7">AH29</f>
        <v>0.30000000000000004</v>
      </c>
      <c r="U35" s="118"/>
      <c r="V35" s="112"/>
      <c r="W35" s="112"/>
      <c r="X35" s="113"/>
      <c r="Y35" s="112"/>
      <c r="Z35" s="112"/>
      <c r="AA35" s="112"/>
      <c r="AB35" s="112"/>
      <c r="AC35" s="112"/>
      <c r="AD35" s="114"/>
      <c r="AE35" s="113"/>
      <c r="AF35" s="112"/>
      <c r="AG35" s="112"/>
      <c r="AH35" s="115"/>
      <c r="AI35"/>
      <c r="AJ35"/>
      <c r="AK35"/>
      <c r="AL35"/>
      <c r="AM35"/>
      <c r="AN35"/>
      <c r="AO35"/>
      <c r="AP35"/>
      <c r="AQ35"/>
    </row>
    <row r="36" spans="1:43" s="107" customFormat="1" ht="23.25" customHeight="1" x14ac:dyDescent="0.25">
      <c r="A36" s="108"/>
      <c r="B36" s="108"/>
      <c r="C36" s="108"/>
      <c r="D36" s="112"/>
      <c r="E36" s="112"/>
      <c r="F36" s="113"/>
      <c r="G36" s="112"/>
      <c r="H36" s="112"/>
      <c r="I36" s="113"/>
      <c r="J36" s="116" t="s">
        <v>46</v>
      </c>
      <c r="K36" s="117">
        <f t="shared" si="6"/>
        <v>9.5000000000000001E-2</v>
      </c>
      <c r="L36" s="118"/>
      <c r="M36" s="112"/>
      <c r="N36" s="112"/>
      <c r="O36" s="113"/>
      <c r="P36" s="112"/>
      <c r="Q36" s="112"/>
      <c r="R36" s="112"/>
      <c r="S36" s="116" t="s">
        <v>10</v>
      </c>
      <c r="T36" s="117">
        <f t="shared" si="7"/>
        <v>0.21000000000000002</v>
      </c>
      <c r="U36" s="118"/>
      <c r="V36" s="112"/>
      <c r="W36" s="112"/>
      <c r="X36" s="113"/>
      <c r="Y36" s="112"/>
      <c r="Z36" s="112"/>
      <c r="AA36" s="112"/>
      <c r="AB36" s="112"/>
      <c r="AC36" s="112"/>
      <c r="AD36" s="114"/>
      <c r="AE36" s="113"/>
      <c r="AF36" s="112"/>
      <c r="AG36" s="112"/>
      <c r="AH36" s="115"/>
      <c r="AI36"/>
      <c r="AJ36"/>
      <c r="AK36"/>
      <c r="AL36"/>
      <c r="AM36"/>
      <c r="AN36"/>
      <c r="AO36"/>
      <c r="AP36"/>
      <c r="AQ36"/>
    </row>
    <row r="37" spans="1:43" s="107" customFormat="1" ht="23.25" customHeight="1" x14ac:dyDescent="0.25">
      <c r="A37" s="108"/>
      <c r="B37" s="108"/>
      <c r="C37" s="108"/>
      <c r="D37" s="112"/>
      <c r="E37" s="112"/>
      <c r="F37" s="113"/>
      <c r="G37" s="112"/>
      <c r="H37" s="112"/>
      <c r="I37" s="113"/>
      <c r="J37" s="116" t="s">
        <v>47</v>
      </c>
      <c r="K37" s="117">
        <f t="shared" si="6"/>
        <v>7.4999999999999997E-2</v>
      </c>
      <c r="L37" s="118"/>
      <c r="M37" s="112"/>
      <c r="N37" s="112"/>
      <c r="O37" s="113"/>
      <c r="P37" s="112"/>
      <c r="Q37" s="112"/>
      <c r="R37" s="112"/>
      <c r="S37" s="116" t="s">
        <v>11</v>
      </c>
      <c r="T37" s="117">
        <f t="shared" si="7"/>
        <v>7.4999999999999997E-2</v>
      </c>
      <c r="U37" s="118"/>
      <c r="V37" s="112"/>
      <c r="W37" s="112"/>
      <c r="X37" s="113"/>
      <c r="Y37" s="112"/>
      <c r="Z37" s="112"/>
      <c r="AA37" s="112"/>
      <c r="AB37" s="112"/>
      <c r="AC37" s="112"/>
      <c r="AD37" s="114"/>
      <c r="AE37" s="113"/>
      <c r="AF37" s="112"/>
      <c r="AG37" s="112"/>
      <c r="AH37" s="115"/>
      <c r="AI37"/>
      <c r="AJ37"/>
      <c r="AK37"/>
      <c r="AL37"/>
      <c r="AM37"/>
      <c r="AN37"/>
      <c r="AO37"/>
      <c r="AP37"/>
      <c r="AQ37"/>
    </row>
    <row r="38" spans="1:43" ht="30.75" customHeight="1" x14ac:dyDescent="0.25"/>
    <row r="39" spans="1:43" ht="350.25" customHeight="1" x14ac:dyDescent="0.25">
      <c r="C39" s="145" t="s">
        <v>90</v>
      </c>
      <c r="D39" s="145"/>
      <c r="E39" s="145"/>
      <c r="F39" s="145"/>
      <c r="G39" s="145"/>
      <c r="H39" s="145"/>
      <c r="I39" s="145"/>
      <c r="J39" s="145"/>
      <c r="K39" s="145"/>
      <c r="L39" s="121"/>
      <c r="M39" s="122"/>
      <c r="N39" s="146" t="s">
        <v>51</v>
      </c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</row>
  </sheetData>
  <mergeCells count="27">
    <mergeCell ref="B8:B11"/>
    <mergeCell ref="A5:A6"/>
    <mergeCell ref="B5:B6"/>
    <mergeCell ref="C5:C6"/>
    <mergeCell ref="D5:AA5"/>
    <mergeCell ref="AE5:AE6"/>
    <mergeCell ref="D6:I6"/>
    <mergeCell ref="J6:O6"/>
    <mergeCell ref="P6:U6"/>
    <mergeCell ref="V6:AA6"/>
    <mergeCell ref="AB5:AC6"/>
    <mergeCell ref="AD5:AD6"/>
    <mergeCell ref="B12:B17"/>
    <mergeCell ref="B18:B19"/>
    <mergeCell ref="A24:C24"/>
    <mergeCell ref="A25:C25"/>
    <mergeCell ref="D25:H25"/>
    <mergeCell ref="C39:K39"/>
    <mergeCell ref="N39:AE39"/>
    <mergeCell ref="P25:T25"/>
    <mergeCell ref="V25:Z25"/>
    <mergeCell ref="A26:C26"/>
    <mergeCell ref="D26:H26"/>
    <mergeCell ref="J26:N26"/>
    <mergeCell ref="P26:T26"/>
    <mergeCell ref="V26:Z26"/>
    <mergeCell ref="J25:N25"/>
  </mergeCells>
  <dataValidations count="2">
    <dataValidation type="list" showInputMessage="1" showErrorMessage="1" sqref="E8:E23" xr:uid="{00000000-0002-0000-0600-000000000000}">
      <formula1>"D, TB, TĐK, K"</formula1>
    </dataValidation>
    <dataValidation type="list" allowBlank="1" showInputMessage="1" showErrorMessage="1" sqref="H8:H23 K8:K23 N8:N23 Q8:Q23 W8:W23 Z8:Z23 T8:T23" xr:uid="{00000000-0002-0000-0600-000001000000}">
      <formula1>"D,TB,TĐK,K"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Toan 6</vt:lpstr>
      <vt:lpstr>Toan 7</vt:lpstr>
      <vt:lpstr>Toan 8</vt:lpstr>
      <vt:lpstr>Toan 9</vt:lpstr>
      <vt:lpstr>Toan 10</vt:lpstr>
      <vt:lpstr>Toan 11</vt:lpstr>
      <vt:lpstr>Toan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Website VnTeach.Com</cp:keywords>
  <dcterms:created xsi:type="dcterms:W3CDTF">2021-11-16T15:25:52Z</dcterms:created>
  <dcterms:modified xsi:type="dcterms:W3CDTF">2021-12-13T03:57:43Z</dcterms:modified>
</cp:coreProperties>
</file>