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333" windowHeight="6900" activeTab="1"/>
  </bookViews>
  <sheets>
    <sheet name="11B1" sheetId="1" r:id="rId1"/>
    <sheet name="11B2" sheetId="2" r:id="rId2"/>
  </sheets>
  <definedNames>
    <definedName name="ClassAvgPoints" localSheetId="1">#REF!</definedName>
    <definedName name="ClassAvgPoints">#REF!</definedName>
    <definedName name="GradeRange">#REF!</definedName>
    <definedName name="Grades">#REF!</definedName>
    <definedName name="PointValues" localSheetId="1">#REF!</definedName>
    <definedName name="PointValues">#REF!</definedName>
    <definedName name="StudentGrades" localSheetId="1">#REF!</definedName>
    <definedName name="StudentGrades">#REF!</definedName>
    <definedName name="StudentNames" localSheetId="0">'11B1'!$B$3:$B$24</definedName>
    <definedName name="StudentNames" localSheetId="1">'11B2'!$B$3:$B$24</definedName>
    <definedName name="TotalPoints" localSheetId="1">#REF!</definedName>
    <definedName name="TotalPoints">#REF!</definedName>
  </definedNames>
  <calcPr calcId="162913"/>
</workbook>
</file>

<file path=xl/calcChain.xml><?xml version="1.0" encoding="utf-8"?>
<calcChain xmlns="http://schemas.openxmlformats.org/spreadsheetml/2006/main">
  <c r="J18" i="1" l="1"/>
  <c r="J23" i="2" l="1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C16" i="1"/>
  <c r="B9" i="1"/>
  <c r="A15" i="1"/>
  <c r="B7" i="1"/>
  <c r="C12" i="1"/>
  <c r="B5" i="1"/>
  <c r="A7" i="1"/>
  <c r="A20" i="2"/>
  <c r="B12" i="1"/>
  <c r="C15" i="1"/>
  <c r="B11" i="1"/>
  <c r="A14" i="1"/>
  <c r="A21" i="2"/>
  <c r="C11" i="1"/>
  <c r="A11" i="1"/>
  <c r="B3" i="1"/>
  <c r="C9" i="1"/>
  <c r="C8" i="1"/>
  <c r="C7" i="1"/>
  <c r="B8" i="1"/>
  <c r="A17" i="1"/>
  <c r="C14" i="1"/>
  <c r="A11" i="2"/>
  <c r="A6" i="2"/>
  <c r="B6" i="1"/>
  <c r="B4" i="1"/>
  <c r="C17" i="1"/>
  <c r="B10" i="1"/>
  <c r="C5" i="1"/>
  <c r="C4" i="1"/>
  <c r="C3" i="1"/>
  <c r="C13" i="1"/>
  <c r="A17" i="2"/>
  <c r="A6" i="1"/>
  <c r="A16" i="2"/>
  <c r="A5" i="1"/>
  <c r="A15" i="2"/>
  <c r="A4" i="1"/>
  <c r="A10" i="2"/>
  <c r="C10" i="1"/>
  <c r="A18" i="2"/>
  <c r="A10" i="1"/>
  <c r="A16" i="1"/>
  <c r="A9" i="1"/>
  <c r="A12" i="1"/>
  <c r="A8" i="1"/>
  <c r="A14" i="2"/>
  <c r="A3" i="1"/>
  <c r="A9" i="2"/>
  <c r="A8" i="2"/>
  <c r="A7" i="2"/>
  <c r="B17" i="1"/>
  <c r="A13" i="2"/>
  <c r="A12" i="2"/>
  <c r="A13" i="1"/>
  <c r="C6" i="1"/>
  <c r="B16" i="1"/>
  <c r="B15" i="1"/>
  <c r="B14" i="1"/>
  <c r="A19" i="2"/>
  <c r="A5" i="2"/>
  <c r="A4" i="2"/>
  <c r="A3" i="2"/>
  <c r="B13" i="1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</rPr>
          <t>Nhập tên GVBM, môn học</t>
        </r>
      </text>
    </comment>
    <comment ref="H2" authorId="0" shapeId="0">
      <text>
        <r>
          <rPr>
            <sz val="10"/>
            <color rgb="FF000000"/>
            <rFont val="Arial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</rPr>
          <t>GVBM nhập điểm ĐĐGck (điểm thi học kỳ 1)</t>
        </r>
      </text>
    </comment>
    <comment ref="K2" authorId="0" shapeId="0">
      <text>
        <r>
          <rPr>
            <sz val="10"/>
            <color rgb="FF000000"/>
            <rFont val="Arial"/>
          </rPr>
          <t>GVBM nhập nhận xét, đánh giá quá trình học tập bộ môn của HS trong HK1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</rPr>
          <t>Nhập tên GVBM, môn học</t>
        </r>
      </text>
    </comment>
    <comment ref="H2" authorId="0" shapeId="0">
      <text>
        <r>
          <rPr>
            <sz val="10"/>
            <color rgb="FF000000"/>
            <rFont val="Arial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</rPr>
          <t>GVBM nhập điểm ĐĐGck (điểm thi học kỳ 2)</t>
        </r>
      </text>
    </comment>
    <comment ref="K2" authorId="0" shapeId="0">
      <text>
        <r>
          <rPr>
            <sz val="10"/>
            <color rgb="FF000000"/>
            <rFont val="Arial"/>
          </rPr>
          <t>GVBM nhập nhận xét, đánh giá quá trình học tập bộ môn của HS trong HK1</t>
        </r>
      </text>
    </comment>
  </commentList>
</comments>
</file>

<file path=xl/sharedStrings.xml><?xml version="1.0" encoding="utf-8"?>
<sst xmlns="http://schemas.openxmlformats.org/spreadsheetml/2006/main" count="84" uniqueCount="49">
  <si>
    <t>--- 11B1 ---</t>
  </si>
  <si>
    <t>ĐĐGtx (Hệ số 1)</t>
  </si>
  <si>
    <t>ĐĐG
 gk</t>
  </si>
  <si>
    <t>ĐĐG
 ck</t>
  </si>
  <si>
    <t>ĐTB
 mhk</t>
  </si>
  <si>
    <t>Nhận xét (tối đa 250 kí tự)</t>
  </si>
  <si>
    <t>Phan Quang</t>
  </si>
  <si>
    <t>Thành</t>
  </si>
  <si>
    <t>Tuấn</t>
  </si>
  <si>
    <r>
      <t xml:space="preserve">TRƯỜNG THPT
</t>
    </r>
    <r>
      <rPr>
        <b/>
        <sz val="14"/>
        <color rgb="FF073763"/>
        <rFont val="Times New Roman"/>
      </rPr>
      <t>ĐÔNG DƯƠNG</t>
    </r>
  </si>
  <si>
    <t>BẢNG ĐIỂM HỌC KỲ II - MÔN: NGHỀ PT
GVBM: Thầy Minh</t>
  </si>
  <si>
    <t>--- 11B2 ---</t>
  </si>
  <si>
    <t>Trần Phan Thụy Doanh</t>
  </si>
  <si>
    <t>Doanh</t>
  </si>
  <si>
    <t>Lê Thành</t>
  </si>
  <si>
    <t>Đạt</t>
  </si>
  <si>
    <t>Nguyễn Quốc</t>
  </si>
  <si>
    <t>Huy</t>
  </si>
  <si>
    <t>Nguyễn Đan</t>
  </si>
  <si>
    <t>Khang</t>
  </si>
  <si>
    <t>Huỳnh Tuấn</t>
  </si>
  <si>
    <t>Kiệt</t>
  </si>
  <si>
    <t>Phan Nguyễn Trà</t>
  </si>
  <si>
    <t>My</t>
  </si>
  <si>
    <t>Lê Thụy Tuyết</t>
  </si>
  <si>
    <t>Ngân</t>
  </si>
  <si>
    <t>Nguyễn Thành</t>
  </si>
  <si>
    <t>Nhân</t>
  </si>
  <si>
    <t>Nguyễn Đức</t>
  </si>
  <si>
    <t>Phát</t>
  </si>
  <si>
    <t>Nguyễn Chinh</t>
  </si>
  <si>
    <t>Si</t>
  </si>
  <si>
    <t>Phan Thành</t>
  </si>
  <si>
    <t>Tài</t>
  </si>
  <si>
    <t>Nghiêm Bá</t>
  </si>
  <si>
    <t>Thái</t>
  </si>
  <si>
    <t>Nguyễn Đạt</t>
  </si>
  <si>
    <t>Nguyễn Thị Kim</t>
  </si>
  <si>
    <t>Thoa</t>
  </si>
  <si>
    <t>Trung</t>
  </si>
  <si>
    <t>Đàm Thái</t>
  </si>
  <si>
    <t>Lê Thị Thanh</t>
  </si>
  <si>
    <t>Tuyền</t>
  </si>
  <si>
    <t>Nguyễn Ngọc Khánh</t>
  </si>
  <si>
    <t>Xuân</t>
  </si>
  <si>
    <t>Năng lực học tập tốt, nhiều triển vọng</t>
  </si>
  <si>
    <t>Năng lực học tập bộ môn tốt</t>
  </si>
  <si>
    <t>Học tập tích cực, chăm chỉ</t>
  </si>
  <si>
    <t>Sức học 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</si>
</sst>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0"/>
      <color rgb="FF000000"/>
      <name val="Arial"/>
    </font>
    <font>
      <b/>
      <sz val="12"/>
      <color rgb="FF073763"/>
      <name val="Times New Roman"/>
    </font>
    <font>
      <sz val="10"/>
      <name val="Arial"/>
    </font>
    <font>
      <sz val="12"/>
      <color rgb="FF000000"/>
      <name val="&quot;Times New Roman&quot;"/>
    </font>
    <font>
      <sz val="12"/>
      <color rgb="FF434343"/>
      <name val="Times New Roman"/>
    </font>
    <font>
      <sz val="12"/>
      <name val="Times New Roman"/>
    </font>
    <font>
      <sz val="12"/>
      <color rgb="FF6772AD"/>
      <name val="Times New Roman"/>
    </font>
    <font>
      <b/>
      <sz val="14"/>
      <color rgb="FF073763"/>
      <name val="Times New Roman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b/>
      <sz val="12"/>
      <color rgb="FF073763"/>
      <name val="Times New Roman"/>
      <family val="1"/>
    </font>
    <font>
      <sz val="12"/>
      <color rgb="FFFF0000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3" fillId="4" borderId="3" xfId="0" applyFont="1" applyFill="1" applyBorder="1"/>
    <xf numFmtId="0" fontId="3" fillId="4" borderId="5" xfId="0" applyFont="1" applyFill="1" applyBorder="1"/>
    <xf numFmtId="164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/>
    </xf>
    <xf numFmtId="0" fontId="3" fillId="0" borderId="3" xfId="0" applyFont="1" applyBorder="1"/>
    <xf numFmtId="0" fontId="3" fillId="0" borderId="5" xfId="0" applyFont="1" applyBorder="1"/>
    <xf numFmtId="0" fontId="3" fillId="4" borderId="6" xfId="0" applyFont="1" applyFill="1" applyBorder="1" applyAlignment="1">
      <alignment horizontal="right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1" fillId="2" borderId="6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8" fillId="4" borderId="3" xfId="0" applyFont="1" applyFill="1" applyBorder="1"/>
    <xf numFmtId="0" fontId="8" fillId="4" borderId="5" xfId="0" applyFont="1" applyFill="1" applyBorder="1"/>
    <xf numFmtId="0" fontId="8" fillId="0" borderId="6" xfId="0" applyFont="1" applyBorder="1" applyAlignment="1">
      <alignment horizontal="right"/>
    </xf>
    <xf numFmtId="0" fontId="8" fillId="0" borderId="3" xfId="0" applyFont="1" applyBorder="1"/>
    <xf numFmtId="0" fontId="8" fillId="0" borderId="5" xfId="0" applyFont="1" applyBorder="1"/>
    <xf numFmtId="0" fontId="8" fillId="4" borderId="6" xfId="0" applyFont="1" applyFill="1" applyBorder="1" applyAlignment="1">
      <alignment horizontal="right"/>
    </xf>
    <xf numFmtId="0" fontId="12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3" fillId="4" borderId="6" xfId="0" applyFont="1" applyFill="1" applyBorder="1" applyAlignment="1">
      <alignment horizontal="right"/>
    </xf>
    <xf numFmtId="0" fontId="13" fillId="4" borderId="3" xfId="0" applyFont="1" applyFill="1" applyBorder="1"/>
    <xf numFmtId="0" fontId="13" fillId="4" borderId="5" xfId="0" applyFont="1" applyFill="1" applyBorder="1"/>
    <xf numFmtId="0" fontId="9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right"/>
    </xf>
    <xf numFmtId="0" fontId="13" fillId="0" borderId="3" xfId="0" applyFont="1" applyBorder="1"/>
    <xf numFmtId="0" fontId="13" fillId="0" borderId="5" xfId="0" applyFont="1" applyBorder="1"/>
    <xf numFmtId="0" fontId="14" fillId="0" borderId="0" xfId="0" applyFont="1" applyAlignment="1"/>
    <xf numFmtId="0" fontId="14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0" borderId="2" xfId="0" quotePrefix="1" applyFont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24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3" sqref="K3:K17"/>
    </sheetView>
  </sheetViews>
  <sheetFormatPr defaultColWidth="14.41015625" defaultRowHeight="15.75" customHeight="1"/>
  <cols>
    <col min="1" max="1" width="3.41015625" customWidth="1"/>
    <col min="2" max="2" width="20" customWidth="1"/>
    <col min="3" max="3" width="7.5859375" customWidth="1"/>
    <col min="4" max="8" width="8.1171875" customWidth="1"/>
    <col min="9" max="9" width="9.29296875" customWidth="1"/>
    <col min="10" max="10" width="9.41015625" customWidth="1"/>
    <col min="11" max="11" width="96.29296875" customWidth="1"/>
  </cols>
  <sheetData>
    <row r="1" spans="1:11" ht="38.450000000000003" customHeight="1">
      <c r="A1" s="40" t="s">
        <v>9</v>
      </c>
      <c r="B1" s="41"/>
      <c r="C1" s="41"/>
      <c r="D1" s="42" t="s">
        <v>10</v>
      </c>
      <c r="E1" s="43"/>
      <c r="F1" s="43"/>
      <c r="G1" s="43"/>
      <c r="H1" s="43"/>
      <c r="I1" s="43"/>
      <c r="J1" s="43"/>
      <c r="K1" s="43"/>
    </row>
    <row r="2" spans="1:11" ht="31.5" customHeight="1" thickTop="1">
      <c r="A2" s="44" t="s">
        <v>0</v>
      </c>
      <c r="B2" s="45"/>
      <c r="C2" s="45"/>
      <c r="D2" s="46" t="s">
        <v>1</v>
      </c>
      <c r="E2" s="47"/>
      <c r="F2" s="47"/>
      <c r="G2" s="48"/>
      <c r="H2" s="26" t="s">
        <v>2</v>
      </c>
      <c r="I2" s="26" t="s">
        <v>3</v>
      </c>
      <c r="J2" s="27" t="s">
        <v>4</v>
      </c>
      <c r="K2" s="1" t="s">
        <v>5</v>
      </c>
    </row>
    <row r="3" spans="1:11" ht="17.7">
      <c r="A3" s="19">
        <f ca="1">IFERROR(__xludf.DUMMYFUNCTION("IMPORTRANGE(""1mGFlKAXT_3jY_ZWuIyd1Tl1CBgz4Nj3Ic59tRVx7hWM"",""A4:C38"")"),1)</f>
        <v>1</v>
      </c>
      <c r="B3" s="20" t="str">
        <f ca="1">IFERROR(__xludf.DUMMYFUNCTION("""COMPUTED_VALUE"""),"Dương Ngọc Lan")</f>
        <v>Dương Ngọc Lan</v>
      </c>
      <c r="C3" s="21" t="str">
        <f ca="1">IFERROR(__xludf.DUMMYFUNCTION("""COMPUTED_VALUE"""),"Anh")</f>
        <v>Anh</v>
      </c>
      <c r="D3" s="4">
        <v>8</v>
      </c>
      <c r="E3" s="4">
        <v>8</v>
      </c>
      <c r="F3" s="4">
        <v>9</v>
      </c>
      <c r="G3" s="4">
        <v>9</v>
      </c>
      <c r="H3" s="4">
        <v>9</v>
      </c>
      <c r="I3" s="4">
        <v>8.8000000000000007</v>
      </c>
      <c r="J3" s="5">
        <f t="shared" ref="J3:J23" si="0">IF(COUNTA(D3:I3)=0,"",ROUND(AVERAGE(D3:I3,H3:I3,I3),1))</f>
        <v>8.6999999999999993</v>
      </c>
      <c r="K3" s="39" t="s">
        <v>46</v>
      </c>
    </row>
    <row r="4" spans="1:11" ht="17.7">
      <c r="A4" s="22">
        <f ca="1">IFERROR(__xludf.DUMMYFUNCTION("""COMPUTED_VALUE"""),2)</f>
        <v>2</v>
      </c>
      <c r="B4" s="23" t="str">
        <f ca="1">IFERROR(__xludf.DUMMYFUNCTION("""COMPUTED_VALUE"""),"Phan Quang")</f>
        <v>Phan Quang</v>
      </c>
      <c r="C4" s="24" t="str">
        <f ca="1">IFERROR(__xludf.DUMMYFUNCTION("""COMPUTED_VALUE"""),"Dũng")</f>
        <v>Dũng</v>
      </c>
      <c r="D4" s="4">
        <v>8</v>
      </c>
      <c r="E4" s="4">
        <v>10</v>
      </c>
      <c r="F4" s="4">
        <v>10</v>
      </c>
      <c r="G4" s="4">
        <v>10</v>
      </c>
      <c r="H4" s="4">
        <v>10</v>
      </c>
      <c r="I4" s="4">
        <v>9.1999999999999993</v>
      </c>
      <c r="J4" s="5">
        <f t="shared" si="0"/>
        <v>9.5</v>
      </c>
      <c r="K4" s="38" t="s">
        <v>45</v>
      </c>
    </row>
    <row r="5" spans="1:11" ht="17.7">
      <c r="A5" s="25">
        <f ca="1">IFERROR(__xludf.DUMMYFUNCTION("""COMPUTED_VALUE"""),3)</f>
        <v>3</v>
      </c>
      <c r="B5" s="20" t="str">
        <f ca="1">IFERROR(__xludf.DUMMYFUNCTION("""COMPUTED_VALUE"""),"Trần Thị Mỹ")</f>
        <v>Trần Thị Mỹ</v>
      </c>
      <c r="C5" s="21" t="str">
        <f ca="1">IFERROR(__xludf.DUMMYFUNCTION("""COMPUTED_VALUE"""),"Huyền")</f>
        <v>Huyền</v>
      </c>
      <c r="D5" s="4">
        <v>8</v>
      </c>
      <c r="E5" s="4">
        <v>10</v>
      </c>
      <c r="F5" s="4">
        <v>10</v>
      </c>
      <c r="G5" s="4">
        <v>9</v>
      </c>
      <c r="H5" s="4">
        <v>8</v>
      </c>
      <c r="I5" s="4">
        <v>8.8000000000000007</v>
      </c>
      <c r="J5" s="5">
        <f t="shared" si="0"/>
        <v>8.8000000000000007</v>
      </c>
      <c r="K5" s="39" t="s">
        <v>46</v>
      </c>
    </row>
    <row r="6" spans="1:11" ht="17.7">
      <c r="A6" s="22">
        <f ca="1">IFERROR(__xludf.DUMMYFUNCTION("""COMPUTED_VALUE"""),4)</f>
        <v>4</v>
      </c>
      <c r="B6" s="23" t="str">
        <f ca="1">IFERROR(__xludf.DUMMYFUNCTION("""COMPUTED_VALUE"""),"Trương Gia")</f>
        <v>Trương Gia</v>
      </c>
      <c r="C6" s="24" t="str">
        <f ca="1">IFERROR(__xludf.DUMMYFUNCTION("""COMPUTED_VALUE"""),"Lâm")</f>
        <v>Lâm</v>
      </c>
      <c r="D6" s="4">
        <v>7</v>
      </c>
      <c r="E6" s="4">
        <v>8</v>
      </c>
      <c r="F6" s="4">
        <v>8</v>
      </c>
      <c r="G6" s="4">
        <v>8</v>
      </c>
      <c r="H6" s="4">
        <v>9</v>
      </c>
      <c r="I6" s="4">
        <v>8.8000000000000007</v>
      </c>
      <c r="J6" s="5">
        <f t="shared" si="0"/>
        <v>8.4</v>
      </c>
      <c r="K6" s="39" t="s">
        <v>47</v>
      </c>
    </row>
    <row r="7" spans="1:11" ht="17.7">
      <c r="A7" s="25">
        <f ca="1">IFERROR(__xludf.DUMMYFUNCTION("""COMPUTED_VALUE"""),5)</f>
        <v>5</v>
      </c>
      <c r="B7" s="20" t="str">
        <f ca="1">IFERROR(__xludf.DUMMYFUNCTION("""COMPUTED_VALUE"""),"Hoàng Tấn")</f>
        <v>Hoàng Tấn</v>
      </c>
      <c r="C7" s="21" t="str">
        <f ca="1">IFERROR(__xludf.DUMMYFUNCTION("""COMPUTED_VALUE"""),"Lực")</f>
        <v>Lực</v>
      </c>
      <c r="D7" s="4">
        <v>8</v>
      </c>
      <c r="E7" s="4">
        <v>10</v>
      </c>
      <c r="F7" s="4">
        <v>10</v>
      </c>
      <c r="G7" s="4">
        <v>9</v>
      </c>
      <c r="H7" s="4">
        <v>10</v>
      </c>
      <c r="I7" s="4">
        <v>8.6</v>
      </c>
      <c r="J7" s="5">
        <f t="shared" si="0"/>
        <v>9.1999999999999993</v>
      </c>
      <c r="K7" s="39" t="s">
        <v>46</v>
      </c>
    </row>
    <row r="8" spans="1:11" ht="17.7">
      <c r="A8" s="22">
        <f ca="1">IFERROR(__xludf.DUMMYFUNCTION("""COMPUTED_VALUE"""),6)</f>
        <v>6</v>
      </c>
      <c r="B8" s="23" t="str">
        <f ca="1">IFERROR(__xludf.DUMMYFUNCTION("""COMPUTED_VALUE"""),"Lê Ngọc Thuyên")</f>
        <v>Lê Ngọc Thuyên</v>
      </c>
      <c r="C8" s="24" t="str">
        <f ca="1">IFERROR(__xludf.DUMMYFUNCTION("""COMPUTED_VALUE"""),"Minh")</f>
        <v>Minh</v>
      </c>
      <c r="D8" s="4">
        <v>8</v>
      </c>
      <c r="E8" s="4">
        <v>8</v>
      </c>
      <c r="F8" s="4">
        <v>9</v>
      </c>
      <c r="G8" s="4">
        <v>9</v>
      </c>
      <c r="H8" s="4">
        <v>10</v>
      </c>
      <c r="I8" s="4">
        <v>8.1999999999999993</v>
      </c>
      <c r="J8" s="5">
        <f t="shared" si="0"/>
        <v>8.6999999999999993</v>
      </c>
      <c r="K8" s="39" t="s">
        <v>46</v>
      </c>
    </row>
    <row r="9" spans="1:11" ht="19.5" customHeight="1">
      <c r="A9" s="25">
        <f ca="1">IFERROR(__xludf.DUMMYFUNCTION("""COMPUTED_VALUE"""),7)</f>
        <v>7</v>
      </c>
      <c r="B9" s="20" t="str">
        <f ca="1">IFERROR(__xludf.DUMMYFUNCTION("""COMPUTED_VALUE"""),"Nguyễn Thanh")</f>
        <v>Nguyễn Thanh</v>
      </c>
      <c r="C9" s="21" t="str">
        <f ca="1">IFERROR(__xludf.DUMMYFUNCTION("""COMPUTED_VALUE"""),"Phúc")</f>
        <v>Phúc</v>
      </c>
      <c r="D9" s="4">
        <v>7</v>
      </c>
      <c r="E9" s="4">
        <v>8</v>
      </c>
      <c r="F9" s="4">
        <v>10</v>
      </c>
      <c r="G9" s="4">
        <v>10</v>
      </c>
      <c r="H9" s="4">
        <v>10</v>
      </c>
      <c r="I9" s="4">
        <v>8.6</v>
      </c>
      <c r="J9" s="5">
        <f t="shared" si="0"/>
        <v>9</v>
      </c>
      <c r="K9" s="39" t="s">
        <v>46</v>
      </c>
    </row>
    <row r="10" spans="1:11" ht="17.7">
      <c r="A10" s="22">
        <f ca="1">IFERROR(__xludf.DUMMYFUNCTION("""COMPUTED_VALUE"""),8)</f>
        <v>8</v>
      </c>
      <c r="B10" s="23" t="str">
        <f ca="1">IFERROR(__xludf.DUMMYFUNCTION("""COMPUTED_VALUE"""),"Nguyễn Huỳnh Diễm")</f>
        <v>Nguyễn Huỳnh Diễm</v>
      </c>
      <c r="C10" s="24" t="str">
        <f ca="1">IFERROR(__xludf.DUMMYFUNCTION("""COMPUTED_VALUE"""),"Quỳnh")</f>
        <v>Quỳnh</v>
      </c>
      <c r="D10" s="4">
        <v>8</v>
      </c>
      <c r="E10" s="4">
        <v>10</v>
      </c>
      <c r="F10" s="4">
        <v>8</v>
      </c>
      <c r="G10" s="4">
        <v>8</v>
      </c>
      <c r="H10" s="4">
        <v>9</v>
      </c>
      <c r="I10" s="4">
        <v>8.1999999999999993</v>
      </c>
      <c r="J10" s="5">
        <f t="shared" si="0"/>
        <v>8.5</v>
      </c>
      <c r="K10" s="39" t="s">
        <v>47</v>
      </c>
    </row>
    <row r="11" spans="1:11" ht="17.7">
      <c r="A11" s="25">
        <f ca="1">IFERROR(__xludf.DUMMYFUNCTION("""COMPUTED_VALUE"""),9)</f>
        <v>9</v>
      </c>
      <c r="B11" s="20" t="str">
        <f ca="1">IFERROR(__xludf.DUMMYFUNCTION("""COMPUTED_VALUE"""),"Phạm Huy")</f>
        <v>Phạm Huy</v>
      </c>
      <c r="C11" s="21" t="str">
        <f ca="1">IFERROR(__xludf.DUMMYFUNCTION("""COMPUTED_VALUE"""),"Thành")</f>
        <v>Thành</v>
      </c>
      <c r="D11" s="4">
        <v>8</v>
      </c>
      <c r="E11" s="4">
        <v>10</v>
      </c>
      <c r="F11" s="4">
        <v>10</v>
      </c>
      <c r="G11" s="4">
        <v>9</v>
      </c>
      <c r="H11" s="4">
        <v>9</v>
      </c>
      <c r="I11" s="4">
        <v>8.6</v>
      </c>
      <c r="J11" s="5">
        <f t="shared" si="0"/>
        <v>9</v>
      </c>
      <c r="K11" s="39" t="s">
        <v>47</v>
      </c>
    </row>
    <row r="12" spans="1:11" ht="17.7">
      <c r="A12" s="22">
        <f ca="1">IFERROR(__xludf.DUMMYFUNCTION("""COMPUTED_VALUE"""),10)</f>
        <v>10</v>
      </c>
      <c r="B12" s="23" t="str">
        <f ca="1">IFERROR(__xludf.DUMMYFUNCTION("""COMPUTED_VALUE"""),"Nguyễn Đình Khánh")</f>
        <v>Nguyễn Đình Khánh</v>
      </c>
      <c r="C12" s="24" t="str">
        <f ca="1">IFERROR(__xludf.DUMMYFUNCTION("""COMPUTED_VALUE"""),"Thy")</f>
        <v>Thy</v>
      </c>
      <c r="D12" s="4">
        <v>8</v>
      </c>
      <c r="E12" s="4">
        <v>10</v>
      </c>
      <c r="F12" s="4">
        <v>10</v>
      </c>
      <c r="G12" s="4">
        <v>10</v>
      </c>
      <c r="H12" s="4">
        <v>9</v>
      </c>
      <c r="I12" s="4">
        <v>9</v>
      </c>
      <c r="J12" s="5">
        <f t="shared" si="0"/>
        <v>9.1999999999999993</v>
      </c>
      <c r="K12" s="39" t="s">
        <v>47</v>
      </c>
    </row>
    <row r="13" spans="1:11" ht="17.7">
      <c r="A13" s="25">
        <f ca="1">IFERROR(__xludf.DUMMYFUNCTION("""COMPUTED_VALUE"""),11)</f>
        <v>11</v>
      </c>
      <c r="B13" s="20" t="str">
        <f ca="1">IFERROR(__xludf.DUMMYFUNCTION("""COMPUTED_VALUE"""),"Lê Ngọc Phương")</f>
        <v>Lê Ngọc Phương</v>
      </c>
      <c r="C13" s="21" t="str">
        <f ca="1">IFERROR(__xludf.DUMMYFUNCTION("""COMPUTED_VALUE"""),"Trinh")</f>
        <v>Trinh</v>
      </c>
      <c r="D13" s="4">
        <v>8</v>
      </c>
      <c r="E13" s="4">
        <v>8</v>
      </c>
      <c r="F13" s="4">
        <v>9</v>
      </c>
      <c r="G13" s="4">
        <v>9</v>
      </c>
      <c r="H13" s="4">
        <v>8</v>
      </c>
      <c r="I13" s="4">
        <v>8.6</v>
      </c>
      <c r="J13" s="5">
        <f t="shared" si="0"/>
        <v>8.4</v>
      </c>
      <c r="K13" s="39" t="s">
        <v>47</v>
      </c>
    </row>
    <row r="14" spans="1:11" ht="17.7">
      <c r="A14" s="22">
        <f ca="1">IFERROR(__xludf.DUMMYFUNCTION("""COMPUTED_VALUE"""),12)</f>
        <v>12</v>
      </c>
      <c r="B14" s="23" t="str">
        <f ca="1">IFERROR(__xludf.DUMMYFUNCTION("""COMPUTED_VALUE"""),"Nguyễn Hữu")</f>
        <v>Nguyễn Hữu</v>
      </c>
      <c r="C14" s="24" t="str">
        <f ca="1">IFERROR(__xludf.DUMMYFUNCTION("""COMPUTED_VALUE"""),"Trọng")</f>
        <v>Trọng</v>
      </c>
      <c r="D14" s="4">
        <v>8</v>
      </c>
      <c r="E14" s="4">
        <v>8</v>
      </c>
      <c r="F14" s="4">
        <v>9</v>
      </c>
      <c r="G14" s="4">
        <v>10</v>
      </c>
      <c r="H14" s="4">
        <v>9</v>
      </c>
      <c r="I14" s="4">
        <v>8.1999999999999993</v>
      </c>
      <c r="J14" s="5">
        <f t="shared" si="0"/>
        <v>8.6</v>
      </c>
      <c r="K14" s="39" t="s">
        <v>47</v>
      </c>
    </row>
    <row r="15" spans="1:11" ht="17.7">
      <c r="A15" s="25">
        <f ca="1">IFERROR(__xludf.DUMMYFUNCTION("""COMPUTED_VALUE"""),13)</f>
        <v>13</v>
      </c>
      <c r="B15" s="20" t="str">
        <f ca="1">IFERROR(__xludf.DUMMYFUNCTION("""COMPUTED_VALUE"""),"Lê Hồ Ngọc")</f>
        <v>Lê Hồ Ngọc</v>
      </c>
      <c r="C15" s="21" t="str">
        <f ca="1">IFERROR(__xludf.DUMMYFUNCTION("""COMPUTED_VALUE"""),"Tuấn")</f>
        <v>Tuấn</v>
      </c>
      <c r="D15" s="4">
        <v>8</v>
      </c>
      <c r="E15" s="4">
        <v>10</v>
      </c>
      <c r="F15" s="4">
        <v>9</v>
      </c>
      <c r="G15" s="4">
        <v>10</v>
      </c>
      <c r="H15" s="4">
        <v>10</v>
      </c>
      <c r="I15" s="4">
        <v>9.4</v>
      </c>
      <c r="J15" s="5">
        <f t="shared" si="0"/>
        <v>9.5</v>
      </c>
      <c r="K15" s="38" t="s">
        <v>45</v>
      </c>
    </row>
    <row r="16" spans="1:11" ht="17.7">
      <c r="A16" s="22">
        <f ca="1">IFERROR(__xludf.DUMMYFUNCTION("""COMPUTED_VALUE"""),14)</f>
        <v>14</v>
      </c>
      <c r="B16" s="23" t="str">
        <f ca="1">IFERROR(__xludf.DUMMYFUNCTION("""COMPUTED_VALUE"""),"Nguyễn Hoàng Gia")</f>
        <v>Nguyễn Hoàng Gia</v>
      </c>
      <c r="C16" s="24" t="str">
        <f ca="1">IFERROR(__xludf.DUMMYFUNCTION("""COMPUTED_VALUE"""),"Tuấn")</f>
        <v>Tuấn</v>
      </c>
      <c r="D16" s="4">
        <v>8</v>
      </c>
      <c r="E16" s="4">
        <v>8</v>
      </c>
      <c r="F16" s="4">
        <v>9</v>
      </c>
      <c r="G16" s="4">
        <v>9</v>
      </c>
      <c r="H16" s="4">
        <v>10</v>
      </c>
      <c r="I16" s="4">
        <v>9.4</v>
      </c>
      <c r="J16" s="5">
        <f t="shared" si="0"/>
        <v>9.1</v>
      </c>
      <c r="K16" s="38" t="s">
        <v>45</v>
      </c>
    </row>
    <row r="17" spans="1:11" ht="17.7">
      <c r="A17" s="25">
        <f ca="1">IFERROR(__xludf.DUMMYFUNCTION("""COMPUTED_VALUE"""),15)</f>
        <v>15</v>
      </c>
      <c r="B17" s="20" t="str">
        <f ca="1">IFERROR(__xludf.DUMMYFUNCTION("""COMPUTED_VALUE"""),"Trần Văn")</f>
        <v>Trần Văn</v>
      </c>
      <c r="C17" s="21" t="str">
        <f ca="1">IFERROR(__xludf.DUMMYFUNCTION("""COMPUTED_VALUE"""),"Tuyến")</f>
        <v>Tuyến</v>
      </c>
      <c r="D17" s="4">
        <v>8</v>
      </c>
      <c r="E17" s="4">
        <v>8</v>
      </c>
      <c r="F17" s="4">
        <v>9</v>
      </c>
      <c r="G17" s="4">
        <v>9</v>
      </c>
      <c r="H17" s="4">
        <v>8</v>
      </c>
      <c r="I17" s="4">
        <v>7.8</v>
      </c>
      <c r="J17" s="5">
        <f t="shared" si="0"/>
        <v>8.1999999999999993</v>
      </c>
      <c r="K17" s="38" t="s">
        <v>45</v>
      </c>
    </row>
    <row r="18" spans="1:11" ht="15.35">
      <c r="A18" s="22"/>
      <c r="B18" s="23"/>
      <c r="C18" s="24"/>
      <c r="D18" s="4"/>
      <c r="E18" s="4"/>
      <c r="F18" s="4"/>
      <c r="G18" s="4"/>
      <c r="H18" s="4"/>
      <c r="I18" s="4"/>
      <c r="J18" s="5" t="str">
        <f>IF(COUNTA(D18:I18)=0,"",ROUND(K19AVERAGE(D18:I18,H18:I18,I18),1))</f>
        <v/>
      </c>
      <c r="K18" s="6"/>
    </row>
    <row r="19" spans="1:11" ht="15.35">
      <c r="A19" s="10"/>
      <c r="B19" s="2"/>
      <c r="C19" s="3"/>
      <c r="D19" s="4"/>
      <c r="E19" s="4"/>
      <c r="F19" s="4"/>
      <c r="G19" s="4"/>
      <c r="H19" s="4"/>
      <c r="I19" s="4"/>
      <c r="J19" s="5" t="str">
        <f t="shared" si="0"/>
        <v/>
      </c>
      <c r="K19" s="6"/>
    </row>
    <row r="20" spans="1:11" ht="15.35">
      <c r="A20" s="7"/>
      <c r="B20" s="8"/>
      <c r="C20" s="9"/>
      <c r="D20" s="4"/>
      <c r="E20" s="4"/>
      <c r="F20" s="4"/>
      <c r="G20" s="4"/>
      <c r="H20" s="4"/>
      <c r="I20" s="4"/>
      <c r="J20" s="5" t="str">
        <f t="shared" si="0"/>
        <v/>
      </c>
      <c r="K20" s="6"/>
    </row>
    <row r="21" spans="1:11" ht="15.35">
      <c r="A21" s="10"/>
      <c r="B21" s="2"/>
      <c r="C21" s="3"/>
      <c r="D21" s="4"/>
      <c r="E21" s="4"/>
      <c r="F21" s="4"/>
      <c r="G21" s="4"/>
      <c r="H21" s="4"/>
      <c r="I21" s="4"/>
      <c r="J21" s="5" t="str">
        <f t="shared" si="0"/>
        <v/>
      </c>
      <c r="K21" s="6"/>
    </row>
    <row r="22" spans="1:11" ht="15.35">
      <c r="A22" s="7"/>
      <c r="B22" s="8"/>
      <c r="C22" s="9"/>
      <c r="D22" s="4"/>
      <c r="E22" s="4"/>
      <c r="F22" s="4"/>
      <c r="G22" s="4"/>
      <c r="H22" s="4"/>
      <c r="I22" s="4"/>
      <c r="J22" s="5" t="str">
        <f t="shared" si="0"/>
        <v/>
      </c>
      <c r="K22" s="6"/>
    </row>
    <row r="23" spans="1:11" ht="15.35">
      <c r="A23" s="11"/>
      <c r="B23" s="12"/>
      <c r="C23" s="13"/>
      <c r="D23" s="4"/>
      <c r="E23" s="4"/>
      <c r="F23" s="4"/>
      <c r="G23" s="4"/>
      <c r="H23" s="4"/>
      <c r="I23" s="4"/>
      <c r="J23" s="5" t="str">
        <f t="shared" si="0"/>
        <v/>
      </c>
      <c r="K23" s="6"/>
    </row>
    <row r="24" spans="1:11" ht="6" customHeight="1">
      <c r="A24" s="14"/>
      <c r="B24" s="15"/>
      <c r="C24" s="15"/>
      <c r="D24" s="16"/>
      <c r="E24" s="17"/>
      <c r="F24" s="17"/>
      <c r="G24" s="17"/>
      <c r="H24" s="17"/>
      <c r="I24" s="17"/>
      <c r="J24" s="17"/>
      <c r="K24" s="17"/>
    </row>
  </sheetData>
  <mergeCells count="4">
    <mergeCell ref="A1:C1"/>
    <mergeCell ref="D1:K1"/>
    <mergeCell ref="A2:C2"/>
    <mergeCell ref="D2:G2"/>
  </mergeCells>
  <conditionalFormatting sqref="A3:I23 K18:K23">
    <cfRule type="expression" dxfId="8" priority="1">
      <formula>ISEVEN(ROW())</formula>
    </cfRule>
  </conditionalFormatting>
  <conditionalFormatting sqref="J3:J23">
    <cfRule type="cellIs" dxfId="7" priority="2" operator="between">
      <formula>0.01</formula>
      <formula>1.99</formula>
    </cfRule>
  </conditionalFormatting>
  <conditionalFormatting sqref="J3:J23">
    <cfRule type="cellIs" dxfId="6" priority="3" operator="between">
      <formula>2</formula>
      <formula>3.49</formula>
    </cfRule>
  </conditionalFormatting>
  <conditionalFormatting sqref="J3:J23">
    <cfRule type="cellIs" dxfId="5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I23">
      <formula1>0</formula1>
      <formula2>10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24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5" sqref="K15"/>
    </sheetView>
  </sheetViews>
  <sheetFormatPr defaultColWidth="14.41015625" defaultRowHeight="15.75" customHeight="1"/>
  <cols>
    <col min="1" max="1" width="3.41015625" customWidth="1"/>
    <col min="2" max="2" width="20" customWidth="1"/>
    <col min="3" max="3" width="7.5859375" customWidth="1"/>
    <col min="4" max="9" width="8.1171875" customWidth="1"/>
    <col min="10" max="10" width="11" customWidth="1"/>
    <col min="11" max="11" width="84.1171875" customWidth="1"/>
  </cols>
  <sheetData>
    <row r="1" spans="1:11" ht="42.75" customHeight="1">
      <c r="A1" s="40" t="s">
        <v>9</v>
      </c>
      <c r="B1" s="41"/>
      <c r="C1" s="41"/>
      <c r="D1" s="42" t="s">
        <v>10</v>
      </c>
      <c r="E1" s="43"/>
      <c r="F1" s="43"/>
      <c r="G1" s="43"/>
      <c r="H1" s="43"/>
      <c r="I1" s="43"/>
      <c r="J1" s="43"/>
      <c r="K1" s="43"/>
    </row>
    <row r="2" spans="1:11" ht="31.5" customHeight="1" thickTop="1">
      <c r="A2" s="49" t="s">
        <v>11</v>
      </c>
      <c r="B2" s="45"/>
      <c r="C2" s="45"/>
      <c r="D2" s="46" t="s">
        <v>1</v>
      </c>
      <c r="E2" s="47"/>
      <c r="F2" s="47"/>
      <c r="G2" s="48"/>
      <c r="H2" s="1" t="s">
        <v>2</v>
      </c>
      <c r="I2" s="1" t="s">
        <v>3</v>
      </c>
      <c r="J2" s="18" t="s">
        <v>4</v>
      </c>
      <c r="K2" s="1" t="s">
        <v>5</v>
      </c>
    </row>
    <row r="3" spans="1:11" ht="17.7">
      <c r="A3" s="19">
        <f ca="1">IFERROR(__xludf.DUMMYFUNCTION("IMPORTRANGE(""1mGFlKAXT_3jY_ZWuIyd1Tl1CBgz4Nj3Ic59tRVx7hWM"",""'HK2'!A4:C38"")"),1)</f>
        <v>1</v>
      </c>
      <c r="B3" s="20" t="s">
        <v>12</v>
      </c>
      <c r="C3" s="21" t="s">
        <v>13</v>
      </c>
      <c r="D3" s="4">
        <v>6</v>
      </c>
      <c r="E3" s="4">
        <v>10</v>
      </c>
      <c r="F3" s="4">
        <v>8</v>
      </c>
      <c r="G3" s="4">
        <v>8</v>
      </c>
      <c r="H3" s="4">
        <v>8</v>
      </c>
      <c r="I3" s="4">
        <v>6.6</v>
      </c>
      <c r="J3" s="5">
        <f t="shared" ref="J3:J23" si="0">IF(COUNTA(D3:I3)=0,"",ROUND(AVERAGE(D3:I3,H3:I3,I3),1))</f>
        <v>7.5</v>
      </c>
      <c r="K3" s="39" t="s">
        <v>48</v>
      </c>
    </row>
    <row r="4" spans="1:11" ht="17.7">
      <c r="A4" s="22">
        <f ca="1">IFERROR(__xludf.DUMMYFUNCTION("""COMPUTED_VALUE"""),2)</f>
        <v>2</v>
      </c>
      <c r="B4" s="23" t="s">
        <v>14</v>
      </c>
      <c r="C4" s="24" t="s">
        <v>15</v>
      </c>
      <c r="D4" s="4">
        <v>7</v>
      </c>
      <c r="E4" s="4">
        <v>9</v>
      </c>
      <c r="F4" s="4">
        <v>10</v>
      </c>
      <c r="G4" s="4">
        <v>8</v>
      </c>
      <c r="H4" s="4">
        <v>9</v>
      </c>
      <c r="I4" s="4">
        <v>7.4</v>
      </c>
      <c r="J4" s="5">
        <f t="shared" si="0"/>
        <v>8.1999999999999993</v>
      </c>
      <c r="K4" s="39" t="s">
        <v>46</v>
      </c>
    </row>
    <row r="5" spans="1:11" ht="17.7">
      <c r="A5" s="25">
        <f ca="1">IFERROR(__xludf.DUMMYFUNCTION("""COMPUTED_VALUE"""),3)</f>
        <v>3</v>
      </c>
      <c r="B5" s="20" t="s">
        <v>16</v>
      </c>
      <c r="C5" s="21" t="s">
        <v>15</v>
      </c>
      <c r="D5" s="4">
        <v>6</v>
      </c>
      <c r="E5" s="4">
        <v>8</v>
      </c>
      <c r="F5" s="4">
        <v>8</v>
      </c>
      <c r="G5" s="4">
        <v>9</v>
      </c>
      <c r="H5" s="4">
        <v>9</v>
      </c>
      <c r="I5" s="4">
        <v>8</v>
      </c>
      <c r="J5" s="5">
        <f t="shared" si="0"/>
        <v>8.1</v>
      </c>
      <c r="K5" s="39" t="s">
        <v>47</v>
      </c>
    </row>
    <row r="6" spans="1:11" ht="17.7">
      <c r="A6" s="22">
        <f ca="1">IFERROR(__xludf.DUMMYFUNCTION("""COMPUTED_VALUE"""),4)</f>
        <v>4</v>
      </c>
      <c r="B6" s="23" t="s">
        <v>6</v>
      </c>
      <c r="C6" s="24" t="s">
        <v>17</v>
      </c>
      <c r="D6" s="4">
        <v>7</v>
      </c>
      <c r="E6" s="4">
        <v>10</v>
      </c>
      <c r="F6" s="4">
        <v>9</v>
      </c>
      <c r="G6" s="4">
        <v>8</v>
      </c>
      <c r="H6" s="4">
        <v>9</v>
      </c>
      <c r="I6" s="4">
        <v>6.6</v>
      </c>
      <c r="J6" s="5">
        <f t="shared" si="0"/>
        <v>8</v>
      </c>
      <c r="K6" s="39" t="s">
        <v>46</v>
      </c>
    </row>
    <row r="7" spans="1:11" ht="15.35">
      <c r="A7" s="31">
        <f ca="1">IFERROR(__xludf.DUMMYFUNCTION("""COMPUTED_VALUE"""),5)</f>
        <v>5</v>
      </c>
      <c r="B7" s="32" t="s">
        <v>18</v>
      </c>
      <c r="C7" s="33" t="s">
        <v>19</v>
      </c>
      <c r="D7" s="4"/>
      <c r="E7" s="4"/>
      <c r="F7" s="4"/>
      <c r="G7" s="4"/>
      <c r="H7" s="4"/>
      <c r="I7" s="4"/>
      <c r="J7" s="5" t="str">
        <f t="shared" si="0"/>
        <v/>
      </c>
      <c r="K7" s="34"/>
    </row>
    <row r="8" spans="1:11" ht="15.35">
      <c r="A8" s="35">
        <f ca="1">IFERROR(__xludf.DUMMYFUNCTION("""COMPUTED_VALUE"""),6)</f>
        <v>6</v>
      </c>
      <c r="B8" s="36" t="s">
        <v>20</v>
      </c>
      <c r="C8" s="37" t="s">
        <v>21</v>
      </c>
      <c r="D8" s="4"/>
      <c r="E8" s="4"/>
      <c r="F8" s="4"/>
      <c r="G8" s="4"/>
      <c r="H8" s="4"/>
      <c r="I8" s="4"/>
      <c r="J8" s="5" t="str">
        <f t="shared" si="0"/>
        <v/>
      </c>
      <c r="K8" s="34"/>
    </row>
    <row r="9" spans="1:11" ht="17.7">
      <c r="A9" s="25">
        <f ca="1">IFERROR(__xludf.DUMMYFUNCTION("""COMPUTED_VALUE"""),7)</f>
        <v>7</v>
      </c>
      <c r="B9" s="20" t="s">
        <v>22</v>
      </c>
      <c r="C9" s="21" t="s">
        <v>23</v>
      </c>
      <c r="D9" s="4">
        <v>7</v>
      </c>
      <c r="E9" s="4">
        <v>8</v>
      </c>
      <c r="F9" s="4">
        <v>8</v>
      </c>
      <c r="G9" s="4">
        <v>8</v>
      </c>
      <c r="H9" s="4">
        <v>8</v>
      </c>
      <c r="I9" s="4">
        <v>5.4</v>
      </c>
      <c r="J9" s="5">
        <f t="shared" si="0"/>
        <v>7</v>
      </c>
      <c r="K9" s="39" t="s">
        <v>48</v>
      </c>
    </row>
    <row r="10" spans="1:11" ht="17.7">
      <c r="A10" s="22">
        <f ca="1">IFERROR(__xludf.DUMMYFUNCTION("""COMPUTED_VALUE"""),8)</f>
        <v>8</v>
      </c>
      <c r="B10" s="23" t="s">
        <v>24</v>
      </c>
      <c r="C10" s="24" t="s">
        <v>25</v>
      </c>
      <c r="D10" s="4">
        <v>8</v>
      </c>
      <c r="E10" s="4">
        <v>8</v>
      </c>
      <c r="F10" s="4">
        <v>8</v>
      </c>
      <c r="G10" s="4">
        <v>8</v>
      </c>
      <c r="H10" s="4">
        <v>8</v>
      </c>
      <c r="I10" s="4">
        <v>5.6</v>
      </c>
      <c r="J10" s="5">
        <f t="shared" si="0"/>
        <v>7.2</v>
      </c>
      <c r="K10" s="39" t="s">
        <v>48</v>
      </c>
    </row>
    <row r="11" spans="1:11" ht="17.7">
      <c r="A11" s="25">
        <f ca="1">IFERROR(__xludf.DUMMYFUNCTION("""COMPUTED_VALUE"""),9)</f>
        <v>9</v>
      </c>
      <c r="B11" s="20" t="s">
        <v>26</v>
      </c>
      <c r="C11" s="21" t="s">
        <v>27</v>
      </c>
      <c r="D11" s="4">
        <v>7</v>
      </c>
      <c r="E11" s="4">
        <v>8</v>
      </c>
      <c r="F11" s="4">
        <v>8</v>
      </c>
      <c r="G11" s="4">
        <v>9</v>
      </c>
      <c r="H11" s="4">
        <v>8</v>
      </c>
      <c r="I11" s="4">
        <v>7.6</v>
      </c>
      <c r="J11" s="5">
        <f t="shared" si="0"/>
        <v>7.9</v>
      </c>
      <c r="K11" s="39" t="s">
        <v>48</v>
      </c>
    </row>
    <row r="12" spans="1:11" ht="15.35">
      <c r="A12" s="35">
        <f ca="1">IFERROR(__xludf.DUMMYFUNCTION("""COMPUTED_VALUE"""),10)</f>
        <v>10</v>
      </c>
      <c r="B12" s="36" t="s">
        <v>28</v>
      </c>
      <c r="C12" s="37" t="s">
        <v>29</v>
      </c>
      <c r="D12" s="4"/>
      <c r="E12" s="4"/>
      <c r="F12" s="4"/>
      <c r="G12" s="4"/>
      <c r="H12" s="4"/>
      <c r="I12" s="4"/>
      <c r="J12" s="5" t="str">
        <f t="shared" si="0"/>
        <v/>
      </c>
      <c r="K12" s="34"/>
    </row>
    <row r="13" spans="1:11" ht="17.7">
      <c r="A13" s="25">
        <f ca="1">IFERROR(__xludf.DUMMYFUNCTION("""COMPUTED_VALUE"""),11)</f>
        <v>11</v>
      </c>
      <c r="B13" s="20" t="s">
        <v>30</v>
      </c>
      <c r="C13" s="21" t="s">
        <v>31</v>
      </c>
      <c r="D13" s="4">
        <v>8</v>
      </c>
      <c r="E13" s="4">
        <v>8</v>
      </c>
      <c r="F13" s="4">
        <v>8</v>
      </c>
      <c r="G13" s="4">
        <v>9</v>
      </c>
      <c r="H13" s="4">
        <v>10</v>
      </c>
      <c r="I13" s="4">
        <v>7.8</v>
      </c>
      <c r="J13" s="5">
        <f t="shared" si="0"/>
        <v>8.5</v>
      </c>
      <c r="K13" s="39" t="s">
        <v>46</v>
      </c>
    </row>
    <row r="14" spans="1:11" ht="17.7">
      <c r="A14" s="22">
        <f ca="1">IFERROR(__xludf.DUMMYFUNCTION("""COMPUTED_VALUE"""),12)</f>
        <v>12</v>
      </c>
      <c r="B14" s="23" t="s">
        <v>32</v>
      </c>
      <c r="C14" s="24" t="s">
        <v>33</v>
      </c>
      <c r="D14" s="4">
        <v>7</v>
      </c>
      <c r="E14" s="4">
        <v>8</v>
      </c>
      <c r="F14" s="4">
        <v>8</v>
      </c>
      <c r="G14" s="4">
        <v>8</v>
      </c>
      <c r="H14" s="4">
        <v>8</v>
      </c>
      <c r="I14" s="4">
        <v>5.4</v>
      </c>
      <c r="J14" s="5">
        <f t="shared" si="0"/>
        <v>7</v>
      </c>
      <c r="K14" s="39" t="s">
        <v>48</v>
      </c>
    </row>
    <row r="15" spans="1:11" ht="15.35">
      <c r="A15" s="31">
        <f ca="1">IFERROR(__xludf.DUMMYFUNCTION("""COMPUTED_VALUE"""),13)</f>
        <v>13</v>
      </c>
      <c r="B15" s="32" t="s">
        <v>34</v>
      </c>
      <c r="C15" s="33" t="s">
        <v>35</v>
      </c>
      <c r="D15" s="4"/>
      <c r="E15" s="4"/>
      <c r="F15" s="4"/>
      <c r="G15" s="4"/>
      <c r="H15" s="4"/>
      <c r="I15" s="4"/>
      <c r="J15" s="5" t="str">
        <f t="shared" si="0"/>
        <v/>
      </c>
      <c r="K15" s="34"/>
    </row>
    <row r="16" spans="1:11" ht="17.7">
      <c r="A16" s="22">
        <f ca="1">IFERROR(__xludf.DUMMYFUNCTION("""COMPUTED_VALUE"""),14)</f>
        <v>14</v>
      </c>
      <c r="B16" s="23" t="s">
        <v>36</v>
      </c>
      <c r="C16" s="24" t="s">
        <v>7</v>
      </c>
      <c r="D16" s="4">
        <v>8</v>
      </c>
      <c r="E16" s="4">
        <v>8</v>
      </c>
      <c r="F16" s="4">
        <v>8</v>
      </c>
      <c r="G16" s="4">
        <v>8</v>
      </c>
      <c r="H16" s="4">
        <v>8</v>
      </c>
      <c r="I16" s="4">
        <v>5</v>
      </c>
      <c r="J16" s="5">
        <f t="shared" si="0"/>
        <v>7</v>
      </c>
      <c r="K16" s="39" t="s">
        <v>48</v>
      </c>
    </row>
    <row r="17" spans="1:11" ht="17.7">
      <c r="A17" s="25">
        <f ca="1">IFERROR(__xludf.DUMMYFUNCTION("""COMPUTED_VALUE"""),15)</f>
        <v>15</v>
      </c>
      <c r="B17" s="20" t="s">
        <v>37</v>
      </c>
      <c r="C17" s="21" t="s">
        <v>38</v>
      </c>
      <c r="D17" s="4">
        <v>8</v>
      </c>
      <c r="E17" s="4">
        <v>9</v>
      </c>
      <c r="F17" s="4">
        <v>10</v>
      </c>
      <c r="G17" s="4">
        <v>9</v>
      </c>
      <c r="H17" s="4">
        <v>10</v>
      </c>
      <c r="I17" s="4">
        <v>8.8000000000000007</v>
      </c>
      <c r="J17" s="5">
        <f t="shared" si="0"/>
        <v>9.1999999999999993</v>
      </c>
      <c r="K17" s="38" t="s">
        <v>45</v>
      </c>
    </row>
    <row r="18" spans="1:11" ht="17.7">
      <c r="A18" s="22">
        <f ca="1">IFERROR(__xludf.DUMMYFUNCTION("""COMPUTED_VALUE"""),16)</f>
        <v>16</v>
      </c>
      <c r="B18" s="23" t="s">
        <v>26</v>
      </c>
      <c r="C18" s="24" t="s">
        <v>39</v>
      </c>
      <c r="D18" s="4">
        <v>7</v>
      </c>
      <c r="E18" s="4">
        <v>8</v>
      </c>
      <c r="F18" s="4">
        <v>8</v>
      </c>
      <c r="G18" s="4">
        <v>8</v>
      </c>
      <c r="H18" s="4">
        <v>9</v>
      </c>
      <c r="I18" s="4">
        <v>5.8</v>
      </c>
      <c r="J18" s="5">
        <f t="shared" si="0"/>
        <v>7.4</v>
      </c>
      <c r="K18" s="39" t="s">
        <v>48</v>
      </c>
    </row>
    <row r="19" spans="1:11" ht="17.7">
      <c r="A19" s="25">
        <f ca="1">IFERROR(__xludf.DUMMYFUNCTION("""COMPUTED_VALUE"""),17)</f>
        <v>17</v>
      </c>
      <c r="B19" s="20" t="s">
        <v>40</v>
      </c>
      <c r="C19" s="21" t="s">
        <v>8</v>
      </c>
      <c r="D19" s="4">
        <v>7</v>
      </c>
      <c r="E19" s="4">
        <v>8</v>
      </c>
      <c r="F19" s="4">
        <v>8</v>
      </c>
      <c r="G19" s="4">
        <v>8</v>
      </c>
      <c r="H19" s="4">
        <v>8</v>
      </c>
      <c r="I19" s="4">
        <v>6.4</v>
      </c>
      <c r="J19" s="5">
        <f t="shared" si="0"/>
        <v>7.4</v>
      </c>
      <c r="K19" s="39" t="s">
        <v>48</v>
      </c>
    </row>
    <row r="20" spans="1:11" ht="17.7">
      <c r="A20" s="22">
        <f ca="1">IFERROR(__xludf.DUMMYFUNCTION("""COMPUTED_VALUE"""),18)</f>
        <v>18</v>
      </c>
      <c r="B20" s="23" t="s">
        <v>41</v>
      </c>
      <c r="C20" s="24" t="s">
        <v>42</v>
      </c>
      <c r="D20" s="4">
        <v>8</v>
      </c>
      <c r="E20" s="4">
        <v>8</v>
      </c>
      <c r="F20" s="4">
        <v>10</v>
      </c>
      <c r="G20" s="4">
        <v>8</v>
      </c>
      <c r="H20" s="4">
        <v>9</v>
      </c>
      <c r="I20" s="4">
        <v>8</v>
      </c>
      <c r="J20" s="5">
        <f t="shared" si="0"/>
        <v>8.4</v>
      </c>
      <c r="K20" s="38" t="s">
        <v>45</v>
      </c>
    </row>
    <row r="21" spans="1:11" ht="17.7">
      <c r="A21" s="25">
        <f ca="1">IFERROR(__xludf.DUMMYFUNCTION("""COMPUTED_VALUE"""),19)</f>
        <v>19</v>
      </c>
      <c r="B21" s="20" t="s">
        <v>43</v>
      </c>
      <c r="C21" s="21" t="s">
        <v>44</v>
      </c>
      <c r="D21" s="4">
        <v>4</v>
      </c>
      <c r="E21" s="4">
        <v>8</v>
      </c>
      <c r="F21" s="4">
        <v>8</v>
      </c>
      <c r="G21" s="4">
        <v>8</v>
      </c>
      <c r="H21" s="4">
        <v>8</v>
      </c>
      <c r="I21" s="4">
        <v>6.4</v>
      </c>
      <c r="J21" s="5">
        <f t="shared" si="0"/>
        <v>7</v>
      </c>
      <c r="K21" s="39" t="s">
        <v>48</v>
      </c>
    </row>
    <row r="22" spans="1:11" ht="15.35">
      <c r="A22" s="22"/>
      <c r="B22" s="23"/>
      <c r="C22" s="24"/>
      <c r="D22" s="4"/>
      <c r="E22" s="4"/>
      <c r="F22" s="4"/>
      <c r="G22" s="4"/>
      <c r="H22" s="4"/>
      <c r="I22" s="4"/>
      <c r="J22" s="5" t="str">
        <f t="shared" si="0"/>
        <v/>
      </c>
      <c r="K22" s="6"/>
    </row>
    <row r="23" spans="1:11" ht="15.35">
      <c r="A23" s="28"/>
      <c r="B23" s="29"/>
      <c r="C23" s="30"/>
      <c r="D23" s="4"/>
      <c r="E23" s="4"/>
      <c r="F23" s="4"/>
      <c r="G23" s="4"/>
      <c r="H23" s="4"/>
      <c r="I23" s="4"/>
      <c r="J23" s="5" t="str">
        <f t="shared" si="0"/>
        <v/>
      </c>
      <c r="K23" s="6"/>
    </row>
    <row r="24" spans="1:11" ht="6" customHeight="1">
      <c r="A24" s="14"/>
      <c r="B24" s="15"/>
      <c r="C24" s="15"/>
      <c r="D24" s="16"/>
      <c r="E24" s="17"/>
      <c r="F24" s="17"/>
      <c r="G24" s="17"/>
      <c r="H24" s="17"/>
      <c r="I24" s="17"/>
      <c r="J24" s="17"/>
      <c r="K24" s="17"/>
    </row>
  </sheetData>
  <mergeCells count="4">
    <mergeCell ref="A1:C1"/>
    <mergeCell ref="D1:K1"/>
    <mergeCell ref="A2:C2"/>
    <mergeCell ref="D2:G2"/>
  </mergeCells>
  <conditionalFormatting sqref="A3:I23 K7:K8 K15 K22:K23 K12">
    <cfRule type="expression" dxfId="4" priority="1">
      <formula>ISEVEN(ROW())</formula>
    </cfRule>
  </conditionalFormatting>
  <conditionalFormatting sqref="J3:J23">
    <cfRule type="cellIs" dxfId="3" priority="2" operator="between">
      <formula>0.01</formula>
      <formula>1.99</formula>
    </cfRule>
  </conditionalFormatting>
  <conditionalFormatting sqref="J3:J23">
    <cfRule type="cellIs" dxfId="2" priority="3" operator="between">
      <formula>2</formula>
      <formula>3.49</formula>
    </cfRule>
  </conditionalFormatting>
  <conditionalFormatting sqref="J3:J23">
    <cfRule type="cellIs" dxfId="1" priority="4" operator="between">
      <formula>3.5</formula>
      <formula>4.99</formula>
    </cfRule>
  </conditionalFormatting>
  <conditionalFormatting sqref="D3:I23">
    <cfRule type="notContainsBlanks" dxfId="0" priority="5">
      <formula>LEN(TRIM(D3))&gt;0</formula>
    </cfRule>
  </conditionalFormatting>
  <dataValidations xWindow="552" yWindow="627" count="1">
    <dataValidation type="decimal" allowBlank="1" showDropDown="1" showInputMessage="1" showErrorMessage="1" prompt="Nhập số trong khoảng 0 và 10" sqref="D3:I23">
      <formula1>0</formula1>
      <formula2>10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11B1</vt:lpstr>
      <vt:lpstr>11B2</vt:lpstr>
      <vt:lpstr>'11B1'!StudentNames</vt:lpstr>
      <vt:lpstr>'11B2'!StudentNames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2022-05-07T08:58:29Z</dcterms:created>
  <dcterms:modified xsi:type="dcterms:W3CDTF">2022-05-09T09:52:21Z</dcterms:modified>
</cp:coreProperties>
</file>