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650" activeTab="1"/>
  </bookViews>
  <sheets>
    <sheet name="BIỂU" sheetId="2" r:id="rId1"/>
    <sheet name="MẪU CHUẨ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11" i="2"/>
  <c r="E11" i="2"/>
  <c r="H11" i="2"/>
  <c r="I11" i="2"/>
  <c r="B17" i="2"/>
  <c r="E17" i="2"/>
  <c r="F17" i="2"/>
  <c r="G17" i="2"/>
  <c r="J17" i="2"/>
  <c r="B20" i="2"/>
  <c r="C20" i="2"/>
  <c r="F20" i="2"/>
  <c r="G20" i="2"/>
  <c r="J20" i="2"/>
  <c r="B23" i="2"/>
  <c r="D23" i="2"/>
  <c r="F23" i="2"/>
  <c r="G23" i="2"/>
  <c r="H23" i="2"/>
  <c r="I23" i="2"/>
  <c r="K25" i="3" l="1"/>
  <c r="J25" i="3"/>
  <c r="I25" i="3"/>
  <c r="H25" i="3"/>
  <c r="F25" i="3"/>
  <c r="D25" i="3"/>
  <c r="L22" i="3"/>
  <c r="I22" i="3"/>
  <c r="H22" i="3"/>
  <c r="E22" i="3"/>
  <c r="D22" i="3"/>
  <c r="L19" i="3"/>
  <c r="I19" i="3"/>
  <c r="H19" i="3"/>
  <c r="G19" i="3"/>
  <c r="D19" i="3"/>
  <c r="L16" i="3"/>
  <c r="K16" i="3"/>
  <c r="J16" i="3"/>
  <c r="I16" i="3"/>
  <c r="H16" i="3"/>
  <c r="F16" i="3"/>
  <c r="D16" i="3"/>
  <c r="K13" i="3"/>
  <c r="J13" i="3"/>
  <c r="G13" i="3"/>
  <c r="E13" i="3"/>
  <c r="D13" i="3"/>
  <c r="C33" i="3"/>
  <c r="N33" i="3" s="1"/>
  <c r="N32" i="3"/>
  <c r="N31" i="3"/>
  <c r="N30" i="3"/>
  <c r="L27" i="3"/>
  <c r="K27" i="3"/>
  <c r="J27" i="3"/>
  <c r="I27" i="3"/>
  <c r="H27" i="3"/>
  <c r="G27" i="3"/>
  <c r="F27" i="3"/>
  <c r="E27" i="3"/>
  <c r="D27" i="3"/>
  <c r="B26" i="3"/>
  <c r="C20" i="3" s="1"/>
  <c r="N20" i="3" s="1"/>
  <c r="O20" i="3" s="1"/>
  <c r="M24" i="3"/>
  <c r="M25" i="3" s="1"/>
  <c r="M21" i="3"/>
  <c r="M22" i="3" s="1"/>
  <c r="M18" i="3"/>
  <c r="M19" i="3" s="1"/>
  <c r="M15" i="3"/>
  <c r="M12" i="3"/>
  <c r="C23" i="3" l="1"/>
  <c r="N23" i="3" s="1"/>
  <c r="O23" i="3" s="1"/>
  <c r="C14" i="3"/>
  <c r="N14" i="3" s="1"/>
  <c r="O14" i="3" s="1"/>
  <c r="C11" i="3"/>
  <c r="N11" i="3" s="1"/>
  <c r="O11" i="3" s="1"/>
  <c r="C17" i="3"/>
  <c r="N17" i="3" s="1"/>
  <c r="O17" i="3" s="1"/>
  <c r="M16" i="3"/>
  <c r="K28" i="3"/>
  <c r="G28" i="3"/>
  <c r="M13" i="3"/>
  <c r="F28" i="3"/>
  <c r="H28" i="3"/>
  <c r="D28" i="3"/>
  <c r="I28" i="3"/>
  <c r="E28" i="3"/>
  <c r="J28" i="3"/>
  <c r="D31" i="3"/>
  <c r="I31" i="3" s="1"/>
  <c r="L28" i="3"/>
  <c r="D32" i="3"/>
  <c r="I32" i="3" s="1"/>
  <c r="D30" i="3"/>
  <c r="O30" i="3" s="1"/>
  <c r="O31" i="3"/>
  <c r="M27" i="3"/>
  <c r="C26" i="3"/>
  <c r="C25" i="2"/>
  <c r="D25" i="2"/>
  <c r="E25" i="2"/>
  <c r="E26" i="2" s="1"/>
  <c r="F25" i="2"/>
  <c r="F26" i="2" s="1"/>
  <c r="G25" i="2"/>
  <c r="G26" i="2" s="1"/>
  <c r="H25" i="2"/>
  <c r="H26" i="2" s="1"/>
  <c r="I25" i="2"/>
  <c r="I26" i="2" s="1"/>
  <c r="J25" i="2"/>
  <c r="J26" i="2" s="1"/>
  <c r="B25" i="2"/>
  <c r="B26" i="2" s="1"/>
  <c r="K13" i="2"/>
  <c r="K14" i="2"/>
  <c r="K16" i="2"/>
  <c r="K19" i="2"/>
  <c r="K22" i="2"/>
  <c r="K10" i="2"/>
  <c r="M28" i="3" l="1"/>
  <c r="I30" i="3"/>
  <c r="I33" i="3" s="1"/>
  <c r="D33" i="3"/>
  <c r="O33" i="3" s="1"/>
  <c r="O32" i="3"/>
  <c r="C26" i="2"/>
  <c r="K25" i="2"/>
  <c r="D26" i="2"/>
  <c r="K26" i="2" s="1"/>
  <c r="K23" i="2"/>
  <c r="K20" i="2"/>
  <c r="K17" i="2"/>
  <c r="K11" i="2"/>
</calcChain>
</file>

<file path=xl/sharedStrings.xml><?xml version="1.0" encoding="utf-8"?>
<sst xmlns="http://schemas.openxmlformats.org/spreadsheetml/2006/main" count="151" uniqueCount="73">
  <si>
    <t>Cộng</t>
  </si>
  <si>
    <t>Số câu</t>
  </si>
  <si>
    <t>Số điểm</t>
  </si>
  <si>
    <t>NỘI DUNG</t>
  </si>
  <si>
    <t>NĂNG LỰC KHTN</t>
  </si>
  <si>
    <t>Nhận thức KHTN</t>
  </si>
  <si>
    <t>Tìm hiểu tự nhiên</t>
  </si>
  <si>
    <t>Vận dụng KT, KN đã học</t>
  </si>
  <si>
    <t>Số câu:</t>
  </si>
  <si>
    <t>(Số điểm)</t>
  </si>
  <si>
    <t>1. Giới thiệu về KHTN, dụng cụ đo và AT thực hành</t>
  </si>
  <si>
    <t>2. Các phép đo</t>
  </si>
  <si>
    <t>3. Chất và sự biến đổi chất</t>
  </si>
  <si>
    <t>4. Oxygen và không khí</t>
  </si>
  <si>
    <t>5. Một số vật liệu, nhiên liệu, nguyên liệu và lương thực thực phẩm</t>
  </si>
  <si>
    <t>Tổng</t>
  </si>
  <si>
    <t>Tổng số</t>
  </si>
  <si>
    <t>Nhận biết (3)</t>
  </si>
  <si>
    <t>Thông hiểu (4)</t>
  </si>
  <si>
    <t>Vận dụng (3)</t>
  </si>
  <si>
    <t>Mức độ nhận thức</t>
  </si>
  <si>
    <t>Thời gian học</t>
  </si>
  <si>
    <t>C39</t>
  </si>
  <si>
    <t>MA TRẬN ĐỀ KIỂM TRA GIỮA HỌC KỲ I - MÔN KHTN 6</t>
  </si>
  <si>
    <t>Tổng số câu hỏi:</t>
  </si>
  <si>
    <t>C9</t>
  </si>
  <si>
    <t>C10</t>
  </si>
  <si>
    <t>C23</t>
  </si>
  <si>
    <t>C27</t>
  </si>
  <si>
    <t>C28</t>
  </si>
  <si>
    <t>C31</t>
  </si>
  <si>
    <t>C32</t>
  </si>
  <si>
    <t>C33</t>
  </si>
  <si>
    <t>C38</t>
  </si>
  <si>
    <t>C40</t>
  </si>
  <si>
    <t>C29</t>
  </si>
  <si>
    <t>C30</t>
  </si>
  <si>
    <t>Trọng số (%)</t>
  </si>
  <si>
    <t>Số câu hỏi từng chủ đề chuẩn</t>
  </si>
  <si>
    <t>C6,7,8</t>
  </si>
  <si>
    <t>C11</t>
  </si>
  <si>
    <t>C12,13</t>
  </si>
  <si>
    <t>C14,15</t>
  </si>
  <si>
    <t>C16,17</t>
  </si>
  <si>
    <t>C21,22</t>
  </si>
  <si>
    <t>C24</t>
  </si>
  <si>
    <t>C25,26</t>
  </si>
  <si>
    <t>C36</t>
  </si>
  <si>
    <t>C37</t>
  </si>
  <si>
    <t xml:space="preserve">ĐÁNH GIÁ </t>
  </si>
  <si>
    <t>THỜI GIAN : 90 PHÚT</t>
  </si>
  <si>
    <t>THCS PHÚ CÁT HUYỆN QUỐC OAI</t>
  </si>
  <si>
    <t>Thầy Hùng trợ giúp miễn phí: 0985328866   FACEBOOK     https://www.facebook.com/hoaingoc1102/</t>
  </si>
  <si>
    <t>SỐ CÂU:</t>
  </si>
  <si>
    <t>Phần chữ trên nền màu không được sửa và thay đổi</t>
  </si>
  <si>
    <t>Số câu TN/ ý TL</t>
  </si>
  <si>
    <t>C3</t>
  </si>
  <si>
    <t>C34,35</t>
  </si>
  <si>
    <t>C20</t>
  </si>
  <si>
    <t>C18,19</t>
  </si>
  <si>
    <t>C4,5</t>
  </si>
  <si>
    <t>C1,2</t>
  </si>
  <si>
    <t>9 câu</t>
  </si>
  <si>
    <t>làm tròn</t>
  </si>
  <si>
    <t>13 câu</t>
  </si>
  <si>
    <t>6 câu</t>
  </si>
  <si>
    <t>5 câu</t>
  </si>
  <si>
    <t>7 câu</t>
  </si>
  <si>
    <t>40 câu/ ý</t>
  </si>
  <si>
    <t>NB</t>
  </si>
  <si>
    <t>TH</t>
  </si>
  <si>
    <t>VD</t>
  </si>
  <si>
    <t>VD/VDC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</si>
</sst>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/>
    </xf>
    <xf numFmtId="0" fontId="2" fillId="5" borderId="2" xfId="0" applyFont="1" applyFill="1" applyBorder="1" applyProtection="1">
      <protection hidden="1"/>
    </xf>
    <xf numFmtId="0" fontId="2" fillId="5" borderId="3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locked="0"/>
    </xf>
    <xf numFmtId="0" fontId="3" fillId="5" borderId="23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 applyProtection="1">
      <alignment horizontal="center" vertical="center"/>
      <protection hidden="1"/>
    </xf>
    <xf numFmtId="164" fontId="2" fillId="5" borderId="16" xfId="0" applyNumberFormat="1" applyFont="1" applyFill="1" applyBorder="1" applyAlignment="1" applyProtection="1">
      <alignment horizontal="center" vertical="center"/>
      <protection hidden="1"/>
    </xf>
    <xf numFmtId="164" fontId="2" fillId="5" borderId="20" xfId="0" applyNumberFormat="1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1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D9" sqref="D9"/>
    </sheetView>
  </sheetViews>
  <sheetFormatPr defaultRowHeight="14.25" x14ac:dyDescent="0.2"/>
  <cols>
    <col min="1" max="1" width="27.140625" style="5" customWidth="1"/>
    <col min="2" max="2" width="8.28515625" style="5" customWidth="1"/>
    <col min="3" max="6" width="9.140625" style="5" customWidth="1"/>
    <col min="7" max="10" width="9.140625" style="5"/>
    <col min="11" max="11" width="6.85546875" style="5" customWidth="1"/>
    <col min="12" max="16384" width="9.140625" style="5"/>
  </cols>
  <sheetData>
    <row r="1" spans="1:12" ht="18.75" x14ac:dyDescent="0.3">
      <c r="A1" s="10"/>
    </row>
    <row r="2" spans="1:12" ht="18.75" x14ac:dyDescent="0.3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ht="18.75" x14ac:dyDescent="0.3">
      <c r="A3" s="57" t="s">
        <v>50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18.75" x14ac:dyDescent="0.3">
      <c r="A4" s="11"/>
      <c r="B4" s="60" t="s">
        <v>53</v>
      </c>
      <c r="C4" s="60"/>
      <c r="D4" s="60"/>
      <c r="E4" s="29">
        <v>40</v>
      </c>
      <c r="F4" s="11"/>
      <c r="G4" s="11"/>
      <c r="H4" s="11"/>
      <c r="I4" s="11"/>
      <c r="J4" s="11"/>
      <c r="K4" s="11"/>
    </row>
    <row r="6" spans="1:12" ht="19.5" customHeight="1" x14ac:dyDescent="0.2">
      <c r="A6" s="58" t="s">
        <v>3</v>
      </c>
      <c r="B6" s="61" t="s">
        <v>4</v>
      </c>
      <c r="C6" s="62"/>
      <c r="D6" s="62"/>
      <c r="E6" s="62"/>
      <c r="F6" s="62"/>
      <c r="G6" s="62"/>
      <c r="H6" s="62"/>
      <c r="I6" s="62"/>
      <c r="J6" s="63"/>
      <c r="K6" s="55" t="s">
        <v>15</v>
      </c>
    </row>
    <row r="7" spans="1:12" ht="19.5" customHeight="1" x14ac:dyDescent="0.2">
      <c r="A7" s="59"/>
      <c r="B7" s="61" t="s">
        <v>5</v>
      </c>
      <c r="C7" s="62"/>
      <c r="D7" s="63"/>
      <c r="E7" s="61" t="s">
        <v>6</v>
      </c>
      <c r="F7" s="62"/>
      <c r="G7" s="63"/>
      <c r="H7" s="61" t="s">
        <v>7</v>
      </c>
      <c r="I7" s="62"/>
      <c r="J7" s="63"/>
      <c r="K7" s="56"/>
    </row>
    <row r="8" spans="1:12" ht="19.5" customHeight="1" thickBot="1" x14ac:dyDescent="0.25">
      <c r="A8" s="59"/>
      <c r="B8" s="1" t="s">
        <v>69</v>
      </c>
      <c r="C8" s="1" t="s">
        <v>70</v>
      </c>
      <c r="D8" s="1" t="s">
        <v>72</v>
      </c>
      <c r="E8" s="1" t="s">
        <v>69</v>
      </c>
      <c r="F8" s="1" t="s">
        <v>70</v>
      </c>
      <c r="G8" s="1" t="s">
        <v>71</v>
      </c>
      <c r="H8" s="1" t="s">
        <v>69</v>
      </c>
      <c r="I8" s="1" t="s">
        <v>70</v>
      </c>
      <c r="J8" s="1" t="s">
        <v>72</v>
      </c>
      <c r="K8" s="56"/>
    </row>
    <row r="9" spans="1:12" ht="42.75" x14ac:dyDescent="0.2">
      <c r="A9" s="12" t="s">
        <v>10</v>
      </c>
      <c r="B9" s="4" t="s">
        <v>61</v>
      </c>
      <c r="C9" s="4" t="s">
        <v>56</v>
      </c>
      <c r="D9" s="4"/>
      <c r="E9" s="4" t="s">
        <v>60</v>
      </c>
      <c r="F9" s="4"/>
      <c r="G9" s="4"/>
      <c r="H9" s="4" t="s">
        <v>39</v>
      </c>
      <c r="I9" s="4" t="s">
        <v>25</v>
      </c>
      <c r="J9" s="4"/>
      <c r="K9" s="4"/>
      <c r="L9" s="6"/>
    </row>
    <row r="10" spans="1:12" ht="17.25" customHeight="1" x14ac:dyDescent="0.2">
      <c r="A10" s="7" t="s">
        <v>8</v>
      </c>
      <c r="B10" s="2">
        <v>2</v>
      </c>
      <c r="C10" s="2">
        <v>1</v>
      </c>
      <c r="D10" s="2"/>
      <c r="E10" s="2">
        <v>2</v>
      </c>
      <c r="F10" s="2"/>
      <c r="G10" s="2"/>
      <c r="H10" s="2">
        <v>3</v>
      </c>
      <c r="I10" s="2">
        <v>1</v>
      </c>
      <c r="J10" s="2"/>
      <c r="K10" s="2">
        <f>SUM(B10:J10)</f>
        <v>9</v>
      </c>
    </row>
    <row r="11" spans="1:12" ht="17.25" customHeight="1" thickBot="1" x14ac:dyDescent="0.25">
      <c r="A11" s="8" t="s">
        <v>9</v>
      </c>
      <c r="B11" s="3">
        <f>B10*0.25</f>
        <v>0.5</v>
      </c>
      <c r="C11" s="3">
        <f t="shared" ref="C11" si="0">C10*0.25</f>
        <v>0.25</v>
      </c>
      <c r="D11" s="3"/>
      <c r="E11" s="3">
        <f t="shared" ref="E11" si="1">E10*0.25</f>
        <v>0.5</v>
      </c>
      <c r="F11" s="3"/>
      <c r="G11" s="3"/>
      <c r="H11" s="3">
        <f t="shared" ref="H11" si="2">H10*0.25</f>
        <v>0.75</v>
      </c>
      <c r="I11" s="3">
        <f t="shared" ref="I11" si="3">I10*0.25</f>
        <v>0.25</v>
      </c>
      <c r="J11" s="3"/>
      <c r="K11" s="3">
        <f t="shared" ref="K11" si="4">SUM(B11:J11)</f>
        <v>2.25</v>
      </c>
    </row>
    <row r="12" spans="1:12" ht="17.25" customHeight="1" x14ac:dyDescent="0.2">
      <c r="A12" s="12" t="s">
        <v>11</v>
      </c>
      <c r="B12" s="4" t="s">
        <v>26</v>
      </c>
      <c r="C12" s="4" t="s">
        <v>40</v>
      </c>
      <c r="D12" s="4" t="s">
        <v>41</v>
      </c>
      <c r="E12" s="4"/>
      <c r="F12" s="4" t="s">
        <v>42</v>
      </c>
      <c r="G12" s="4" t="s">
        <v>43</v>
      </c>
      <c r="H12" s="4" t="s">
        <v>59</v>
      </c>
      <c r="I12" s="4" t="s">
        <v>58</v>
      </c>
      <c r="J12" s="4" t="s">
        <v>44</v>
      </c>
      <c r="K12" s="4"/>
    </row>
    <row r="13" spans="1:12" ht="17.25" customHeight="1" x14ac:dyDescent="0.2">
      <c r="A13" s="7" t="s">
        <v>8</v>
      </c>
      <c r="B13" s="2">
        <v>1</v>
      </c>
      <c r="C13" s="2">
        <v>1</v>
      </c>
      <c r="D13" s="2">
        <v>2</v>
      </c>
      <c r="E13" s="2"/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f t="shared" ref="K13:K25" si="5">SUM(B13:J13)</f>
        <v>13</v>
      </c>
    </row>
    <row r="14" spans="1:12" ht="17.25" customHeight="1" thickBot="1" x14ac:dyDescent="0.25">
      <c r="A14" s="8" t="s">
        <v>9</v>
      </c>
      <c r="B14" s="3"/>
      <c r="C14" s="3"/>
      <c r="D14" s="3"/>
      <c r="E14" s="3"/>
      <c r="F14" s="3"/>
      <c r="G14" s="3"/>
      <c r="H14" s="3"/>
      <c r="I14" s="3"/>
      <c r="J14" s="3"/>
      <c r="K14" s="3">
        <f t="shared" si="5"/>
        <v>0</v>
      </c>
    </row>
    <row r="15" spans="1:12" ht="17.25" customHeight="1" x14ac:dyDescent="0.2">
      <c r="A15" s="12" t="s">
        <v>12</v>
      </c>
      <c r="B15" s="4" t="s">
        <v>27</v>
      </c>
      <c r="C15" s="4"/>
      <c r="D15" s="4"/>
      <c r="E15" s="4" t="s">
        <v>45</v>
      </c>
      <c r="F15" s="4" t="s">
        <v>46</v>
      </c>
      <c r="G15" s="4" t="s">
        <v>28</v>
      </c>
      <c r="H15" s="4"/>
      <c r="I15" s="4"/>
      <c r="J15" s="4" t="s">
        <v>29</v>
      </c>
      <c r="K15" s="4"/>
    </row>
    <row r="16" spans="1:12" ht="17.25" customHeight="1" x14ac:dyDescent="0.2">
      <c r="A16" s="7" t="s">
        <v>8</v>
      </c>
      <c r="B16" s="2">
        <v>1</v>
      </c>
      <c r="C16" s="2"/>
      <c r="D16" s="2"/>
      <c r="E16" s="2">
        <v>1</v>
      </c>
      <c r="F16" s="2">
        <v>2</v>
      </c>
      <c r="G16" s="2">
        <v>1</v>
      </c>
      <c r="H16" s="2"/>
      <c r="I16" s="2"/>
      <c r="J16" s="2">
        <v>1</v>
      </c>
      <c r="K16" s="2">
        <f t="shared" si="5"/>
        <v>6</v>
      </c>
    </row>
    <row r="17" spans="1:11" ht="17.25" customHeight="1" thickBot="1" x14ac:dyDescent="0.25">
      <c r="A17" s="8" t="s">
        <v>9</v>
      </c>
      <c r="B17" s="3">
        <f>B16*0.25</f>
        <v>0.25</v>
      </c>
      <c r="C17" s="3"/>
      <c r="D17" s="3"/>
      <c r="E17" s="3">
        <f t="shared" ref="E17" si="6">E16*0.25</f>
        <v>0.25</v>
      </c>
      <c r="F17" s="3">
        <f t="shared" ref="F17" si="7">F16*0.25</f>
        <v>0.5</v>
      </c>
      <c r="G17" s="3">
        <f t="shared" ref="G17" si="8">G16*0.25</f>
        <v>0.25</v>
      </c>
      <c r="H17" s="3"/>
      <c r="I17" s="3"/>
      <c r="J17" s="3">
        <f t="shared" ref="J17" si="9">J16*0.25</f>
        <v>0.25</v>
      </c>
      <c r="K17" s="3">
        <f t="shared" si="5"/>
        <v>1.5</v>
      </c>
    </row>
    <row r="18" spans="1:11" ht="17.25" customHeight="1" x14ac:dyDescent="0.2">
      <c r="A18" s="12" t="s">
        <v>13</v>
      </c>
      <c r="B18" s="4" t="s">
        <v>35</v>
      </c>
      <c r="C18" s="4" t="s">
        <v>36</v>
      </c>
      <c r="D18" s="4"/>
      <c r="E18" s="4"/>
      <c r="F18" s="4" t="s">
        <v>30</v>
      </c>
      <c r="G18" s="4" t="s">
        <v>31</v>
      </c>
      <c r="H18" s="4"/>
      <c r="I18" s="4"/>
      <c r="J18" s="4" t="s">
        <v>32</v>
      </c>
      <c r="K18" s="4"/>
    </row>
    <row r="19" spans="1:11" ht="17.25" customHeight="1" x14ac:dyDescent="0.2">
      <c r="A19" s="7" t="s">
        <v>8</v>
      </c>
      <c r="B19" s="2">
        <v>1</v>
      </c>
      <c r="C19" s="2">
        <v>1</v>
      </c>
      <c r="D19" s="2"/>
      <c r="E19" s="2"/>
      <c r="F19" s="2">
        <v>1</v>
      </c>
      <c r="G19" s="2">
        <v>1</v>
      </c>
      <c r="H19" s="2"/>
      <c r="I19" s="2"/>
      <c r="J19" s="2">
        <v>1</v>
      </c>
      <c r="K19" s="2">
        <f t="shared" si="5"/>
        <v>5</v>
      </c>
    </row>
    <row r="20" spans="1:11" ht="17.25" customHeight="1" thickBot="1" x14ac:dyDescent="0.25">
      <c r="A20" s="8" t="s">
        <v>9</v>
      </c>
      <c r="B20" s="3">
        <f>B19*0.25</f>
        <v>0.25</v>
      </c>
      <c r="C20" s="3">
        <f t="shared" ref="C20" si="10">C19*0.25</f>
        <v>0.25</v>
      </c>
      <c r="D20" s="3"/>
      <c r="E20" s="3"/>
      <c r="F20" s="3">
        <f t="shared" ref="F20:G20" si="11">F19*0.25</f>
        <v>0.25</v>
      </c>
      <c r="G20" s="3">
        <f t="shared" si="11"/>
        <v>0.25</v>
      </c>
      <c r="H20" s="3"/>
      <c r="I20" s="3"/>
      <c r="J20" s="3">
        <f t="shared" ref="J20" si="12">J19*0.25</f>
        <v>0.25</v>
      </c>
      <c r="K20" s="3">
        <f t="shared" si="5"/>
        <v>1.25</v>
      </c>
    </row>
    <row r="21" spans="1:11" ht="42.75" x14ac:dyDescent="0.2">
      <c r="A21" s="12" t="s">
        <v>14</v>
      </c>
      <c r="B21" s="4" t="s">
        <v>57</v>
      </c>
      <c r="C21" s="4"/>
      <c r="D21" s="4" t="s">
        <v>47</v>
      </c>
      <c r="E21" s="4"/>
      <c r="F21" s="4" t="s">
        <v>48</v>
      </c>
      <c r="G21" s="4" t="s">
        <v>33</v>
      </c>
      <c r="H21" s="4" t="s">
        <v>22</v>
      </c>
      <c r="I21" s="4" t="s">
        <v>34</v>
      </c>
      <c r="J21" s="4"/>
      <c r="K21" s="4"/>
    </row>
    <row r="22" spans="1:11" ht="22.5" customHeight="1" x14ac:dyDescent="0.2">
      <c r="A22" s="7" t="s">
        <v>8</v>
      </c>
      <c r="B22" s="2">
        <v>2</v>
      </c>
      <c r="C22" s="2"/>
      <c r="D22" s="2">
        <v>1</v>
      </c>
      <c r="E22" s="2"/>
      <c r="F22" s="2">
        <v>1</v>
      </c>
      <c r="G22" s="2">
        <v>1</v>
      </c>
      <c r="H22" s="2">
        <v>1</v>
      </c>
      <c r="I22" s="2">
        <v>1</v>
      </c>
      <c r="J22" s="2"/>
      <c r="K22" s="2">
        <f t="shared" si="5"/>
        <v>7</v>
      </c>
    </row>
    <row r="23" spans="1:11" ht="22.5" customHeight="1" thickBot="1" x14ac:dyDescent="0.25">
      <c r="A23" s="8" t="s">
        <v>9</v>
      </c>
      <c r="B23" s="3">
        <f>B22*0.25</f>
        <v>0.5</v>
      </c>
      <c r="C23" s="3"/>
      <c r="D23" s="3">
        <f t="shared" ref="D23" si="13">D22*0.25</f>
        <v>0.25</v>
      </c>
      <c r="E23" s="3"/>
      <c r="F23" s="3">
        <f t="shared" ref="F23" si="14">F22*0.25</f>
        <v>0.25</v>
      </c>
      <c r="G23" s="3">
        <f t="shared" ref="G23" si="15">G22*0.25</f>
        <v>0.25</v>
      </c>
      <c r="H23" s="3">
        <f t="shared" ref="H23" si="16">H22*0.25</f>
        <v>0.25</v>
      </c>
      <c r="I23" s="3">
        <f t="shared" ref="I23" si="17">I22*0.25</f>
        <v>0.25</v>
      </c>
      <c r="J23" s="3"/>
      <c r="K23" s="3">
        <f t="shared" ref="K23" si="18">SUM(B23:J23)</f>
        <v>1.75</v>
      </c>
    </row>
    <row r="24" spans="1:11" ht="22.5" customHeight="1" x14ac:dyDescent="0.2">
      <c r="A24" s="9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2.5" customHeight="1" x14ac:dyDescent="0.2">
      <c r="A25" s="49" t="s">
        <v>55</v>
      </c>
      <c r="B25" s="53">
        <f>B10+B16+B19+B22+B13</f>
        <v>7</v>
      </c>
      <c r="C25" s="50">
        <f t="shared" ref="C25:J25" si="19">C10+C16+C19+C22+C13</f>
        <v>3</v>
      </c>
      <c r="D25" s="50">
        <f t="shared" si="19"/>
        <v>3</v>
      </c>
      <c r="E25" s="53">
        <f t="shared" si="19"/>
        <v>3</v>
      </c>
      <c r="F25" s="50">
        <f t="shared" si="19"/>
        <v>6</v>
      </c>
      <c r="G25" s="50">
        <f t="shared" si="19"/>
        <v>5</v>
      </c>
      <c r="H25" s="50">
        <f t="shared" si="19"/>
        <v>6</v>
      </c>
      <c r="I25" s="53">
        <f t="shared" si="19"/>
        <v>3</v>
      </c>
      <c r="J25" s="50">
        <f t="shared" si="19"/>
        <v>4</v>
      </c>
      <c r="K25" s="50">
        <f t="shared" si="5"/>
        <v>40</v>
      </c>
    </row>
    <row r="26" spans="1:11" ht="22.5" customHeight="1" thickBot="1" x14ac:dyDescent="0.25">
      <c r="A26" s="52" t="s">
        <v>9</v>
      </c>
      <c r="B26" s="54">
        <f>B25*0.25</f>
        <v>1.75</v>
      </c>
      <c r="C26" s="51">
        <f t="shared" ref="C26:J26" si="20">C25*0.25</f>
        <v>0.75</v>
      </c>
      <c r="D26" s="51">
        <f t="shared" si="20"/>
        <v>0.75</v>
      </c>
      <c r="E26" s="54">
        <f t="shared" si="20"/>
        <v>0.75</v>
      </c>
      <c r="F26" s="51">
        <f t="shared" si="20"/>
        <v>1.5</v>
      </c>
      <c r="G26" s="51">
        <f t="shared" si="20"/>
        <v>1.25</v>
      </c>
      <c r="H26" s="51">
        <f t="shared" si="20"/>
        <v>1.5</v>
      </c>
      <c r="I26" s="54">
        <f t="shared" si="20"/>
        <v>0.75</v>
      </c>
      <c r="J26" s="51">
        <f t="shared" si="20"/>
        <v>1</v>
      </c>
      <c r="K26" s="51">
        <f t="shared" ref="K26" si="21">SUM(B26:J26)</f>
        <v>10</v>
      </c>
    </row>
  </sheetData>
  <sheetProtection formatCells="0" formatColumns="0" formatRows="0" insertColumns="0" insertRows="0" deleteColumns="0" deleteRows="0"/>
  <mergeCells count="9">
    <mergeCell ref="K6:K8"/>
    <mergeCell ref="A2:K2"/>
    <mergeCell ref="A6:A8"/>
    <mergeCell ref="B4:D4"/>
    <mergeCell ref="B6:J6"/>
    <mergeCell ref="A3:K3"/>
    <mergeCell ref="H7:J7"/>
    <mergeCell ref="B7:D7"/>
    <mergeCell ref="E7:G7"/>
  </mergeCells>
  <pageMargins left="0.45" right="0.45" top="0.7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K11" sqref="K11"/>
    </sheetView>
  </sheetViews>
  <sheetFormatPr defaultRowHeight="14.25" x14ac:dyDescent="0.2"/>
  <cols>
    <col min="1" max="1" width="27.140625" style="13" customWidth="1"/>
    <col min="2" max="2" width="10.42578125" style="13" customWidth="1"/>
    <col min="3" max="3" width="9.85546875" style="13" customWidth="1"/>
    <col min="4" max="4" width="8.28515625" style="13" customWidth="1"/>
    <col min="5" max="8" width="9.140625" style="13" customWidth="1"/>
    <col min="9" max="12" width="9.140625" style="13"/>
    <col min="13" max="13" width="6.85546875" style="14" customWidth="1"/>
    <col min="14" max="14" width="13.140625" style="13" customWidth="1"/>
    <col min="15" max="15" width="12" style="13" bestFit="1" customWidth="1"/>
    <col min="16" max="16384" width="9.140625" style="13"/>
  </cols>
  <sheetData>
    <row r="1" spans="1:16" s="34" customFormat="1" ht="18.75" x14ac:dyDescent="0.3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7"/>
      <c r="O1" s="37"/>
    </row>
    <row r="2" spans="1:16" s="34" customFormat="1" ht="18.75" x14ac:dyDescent="0.3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37"/>
      <c r="O2" s="37"/>
    </row>
    <row r="3" spans="1:16" s="34" customFormat="1" ht="18.75" x14ac:dyDescent="0.3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37"/>
      <c r="O3" s="37"/>
    </row>
    <row r="4" spans="1:16" s="34" customFormat="1" ht="18.75" x14ac:dyDescent="0.3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6" ht="18.75" x14ac:dyDescent="0.3">
      <c r="C5" s="80" t="s">
        <v>24</v>
      </c>
      <c r="D5" s="80"/>
      <c r="E5" s="80"/>
      <c r="F5" s="80"/>
      <c r="G5" s="47">
        <v>40</v>
      </c>
      <c r="M5" s="13"/>
    </row>
    <row r="6" spans="1:16" ht="18.75" x14ac:dyDescent="0.3">
      <c r="B6" s="93" t="s">
        <v>54</v>
      </c>
      <c r="C6" s="93"/>
      <c r="D6" s="93"/>
      <c r="E6" s="93"/>
      <c r="F6" s="93"/>
      <c r="G6" s="93"/>
      <c r="H6" s="93"/>
      <c r="I6" s="93"/>
      <c r="J6" s="93"/>
    </row>
    <row r="8" spans="1:16" ht="19.5" customHeight="1" x14ac:dyDescent="0.2">
      <c r="A8" s="81" t="s">
        <v>3</v>
      </c>
      <c r="B8" s="83" t="s">
        <v>21</v>
      </c>
      <c r="C8" s="83" t="s">
        <v>37</v>
      </c>
      <c r="D8" s="85" t="s">
        <v>4</v>
      </c>
      <c r="E8" s="86"/>
      <c r="F8" s="86"/>
      <c r="G8" s="86"/>
      <c r="H8" s="86"/>
      <c r="I8" s="86"/>
      <c r="J8" s="86"/>
      <c r="K8" s="86"/>
      <c r="L8" s="87"/>
      <c r="M8" s="88" t="s">
        <v>15</v>
      </c>
      <c r="N8" s="91" t="s">
        <v>38</v>
      </c>
      <c r="O8" s="91" t="s">
        <v>49</v>
      </c>
    </row>
    <row r="9" spans="1:16" ht="19.5" customHeight="1" x14ac:dyDescent="0.2">
      <c r="A9" s="82"/>
      <c r="B9" s="84"/>
      <c r="C9" s="84"/>
      <c r="D9" s="85" t="s">
        <v>5</v>
      </c>
      <c r="E9" s="86"/>
      <c r="F9" s="87"/>
      <c r="G9" s="85" t="s">
        <v>6</v>
      </c>
      <c r="H9" s="86"/>
      <c r="I9" s="87"/>
      <c r="J9" s="85" t="s">
        <v>7</v>
      </c>
      <c r="K9" s="86"/>
      <c r="L9" s="87"/>
      <c r="M9" s="89"/>
      <c r="N9" s="92"/>
      <c r="O9" s="92"/>
    </row>
    <row r="10" spans="1:16" ht="19.5" customHeight="1" thickBot="1" x14ac:dyDescent="0.25">
      <c r="A10" s="82"/>
      <c r="B10" s="84"/>
      <c r="C10" s="84"/>
      <c r="D10" s="48" t="s">
        <v>69</v>
      </c>
      <c r="E10" s="48" t="s">
        <v>70</v>
      </c>
      <c r="F10" s="48" t="s">
        <v>72</v>
      </c>
      <c r="G10" s="48" t="s">
        <v>69</v>
      </c>
      <c r="H10" s="48" t="s">
        <v>70</v>
      </c>
      <c r="I10" s="48" t="s">
        <v>72</v>
      </c>
      <c r="J10" s="48" t="s">
        <v>69</v>
      </c>
      <c r="K10" s="48" t="s">
        <v>70</v>
      </c>
      <c r="L10" s="48" t="s">
        <v>72</v>
      </c>
      <c r="M10" s="89"/>
      <c r="N10" s="92"/>
      <c r="O10" s="92"/>
      <c r="P10" s="13" t="s">
        <v>63</v>
      </c>
    </row>
    <row r="11" spans="1:16" ht="42.75" x14ac:dyDescent="0.2">
      <c r="A11" s="15" t="s">
        <v>10</v>
      </c>
      <c r="B11" s="76">
        <v>8</v>
      </c>
      <c r="C11" s="72">
        <f>B11/$B$26*100</f>
        <v>23.52941176470588</v>
      </c>
      <c r="D11" s="16" t="s">
        <v>61</v>
      </c>
      <c r="E11" s="16" t="s">
        <v>56</v>
      </c>
      <c r="F11" s="16"/>
      <c r="G11" s="16" t="s">
        <v>60</v>
      </c>
      <c r="H11" s="16"/>
      <c r="I11" s="16"/>
      <c r="J11" s="16" t="s">
        <v>39</v>
      </c>
      <c r="K11" s="16" t="s">
        <v>25</v>
      </c>
      <c r="L11" s="16"/>
      <c r="M11" s="39"/>
      <c r="N11" s="64">
        <f>C11*$G$5/100</f>
        <v>9.4117647058823533</v>
      </c>
      <c r="O11" s="64" t="str">
        <f>IF(ROUND(N11,0)-M12=0,"Hợp lí","Chưa hợp lí")</f>
        <v>Hợp lí</v>
      </c>
      <c r="P11" s="17" t="s">
        <v>62</v>
      </c>
    </row>
    <row r="12" spans="1:16" ht="17.25" customHeight="1" x14ac:dyDescent="0.2">
      <c r="A12" s="18" t="s">
        <v>8</v>
      </c>
      <c r="B12" s="77"/>
      <c r="C12" s="73"/>
      <c r="D12" s="19">
        <v>2</v>
      </c>
      <c r="E12" s="19">
        <v>1</v>
      </c>
      <c r="F12" s="19"/>
      <c r="G12" s="19">
        <v>2</v>
      </c>
      <c r="H12" s="19"/>
      <c r="I12" s="19"/>
      <c r="J12" s="19">
        <v>3</v>
      </c>
      <c r="K12" s="19">
        <v>1</v>
      </c>
      <c r="L12" s="19"/>
      <c r="M12" s="40">
        <f>SUM(D12:L12)</f>
        <v>9</v>
      </c>
      <c r="N12" s="65"/>
      <c r="O12" s="65"/>
    </row>
    <row r="13" spans="1:16" ht="17.25" customHeight="1" thickBot="1" x14ac:dyDescent="0.25">
      <c r="A13" s="20" t="s">
        <v>9</v>
      </c>
      <c r="B13" s="78"/>
      <c r="C13" s="74"/>
      <c r="D13" s="21">
        <f>D12*10/$G$5</f>
        <v>0.5</v>
      </c>
      <c r="E13" s="21">
        <f>E12*10/$G$5</f>
        <v>0.25</v>
      </c>
      <c r="F13" s="21"/>
      <c r="G13" s="21">
        <f>G12*10/$G$5</f>
        <v>0.5</v>
      </c>
      <c r="H13" s="21"/>
      <c r="I13" s="21"/>
      <c r="J13" s="21">
        <f>J12*10/$G$5</f>
        <v>0.75</v>
      </c>
      <c r="K13" s="21">
        <f>K12*10/$G$5</f>
        <v>0.25</v>
      </c>
      <c r="L13" s="21"/>
      <c r="M13" s="41">
        <f t="shared" ref="M13" si="0">SUM(D13:L13)</f>
        <v>2.25</v>
      </c>
      <c r="N13" s="66"/>
      <c r="O13" s="66"/>
    </row>
    <row r="14" spans="1:16" ht="17.25" customHeight="1" x14ac:dyDescent="0.2">
      <c r="A14" s="15" t="s">
        <v>11</v>
      </c>
      <c r="B14" s="76">
        <v>11</v>
      </c>
      <c r="C14" s="72">
        <f>B14/$B$26*100</f>
        <v>32.352941176470587</v>
      </c>
      <c r="D14" s="16" t="s">
        <v>26</v>
      </c>
      <c r="E14" s="16" t="s">
        <v>40</v>
      </c>
      <c r="F14" s="16" t="s">
        <v>41</v>
      </c>
      <c r="G14" s="16"/>
      <c r="H14" s="16" t="s">
        <v>42</v>
      </c>
      <c r="I14" s="16" t="s">
        <v>43</v>
      </c>
      <c r="J14" s="16" t="s">
        <v>59</v>
      </c>
      <c r="K14" s="16" t="s">
        <v>58</v>
      </c>
      <c r="L14" s="16" t="s">
        <v>44</v>
      </c>
      <c r="M14" s="39"/>
      <c r="N14" s="64">
        <f>C14*$G$5/100</f>
        <v>12.941176470588234</v>
      </c>
      <c r="O14" s="64" t="str">
        <f>IF(ROUND(N14,0)-M15=0,"Hợp lí","Chưa hợp lí")</f>
        <v>Hợp lí</v>
      </c>
    </row>
    <row r="15" spans="1:16" ht="17.25" customHeight="1" x14ac:dyDescent="0.2">
      <c r="A15" s="18" t="s">
        <v>8</v>
      </c>
      <c r="B15" s="77"/>
      <c r="C15" s="73"/>
      <c r="D15" s="19">
        <v>1</v>
      </c>
      <c r="E15" s="19">
        <v>1</v>
      </c>
      <c r="F15" s="19">
        <v>2</v>
      </c>
      <c r="G15" s="19"/>
      <c r="H15" s="19">
        <v>2</v>
      </c>
      <c r="I15" s="19">
        <v>2</v>
      </c>
      <c r="J15" s="19">
        <v>2</v>
      </c>
      <c r="K15" s="19">
        <v>1</v>
      </c>
      <c r="L15" s="19">
        <v>2</v>
      </c>
      <c r="M15" s="40">
        <f t="shared" ref="M15:M27" si="1">SUM(D15:L15)</f>
        <v>13</v>
      </c>
      <c r="N15" s="65"/>
      <c r="O15" s="65"/>
      <c r="P15" s="13" t="s">
        <v>64</v>
      </c>
    </row>
    <row r="16" spans="1:16" ht="17.25" customHeight="1" thickBot="1" x14ac:dyDescent="0.25">
      <c r="A16" s="20" t="s">
        <v>9</v>
      </c>
      <c r="B16" s="78"/>
      <c r="C16" s="74"/>
      <c r="D16" s="21">
        <f>D15*10/$G$5</f>
        <v>0.25</v>
      </c>
      <c r="E16" s="21">
        <v>0.25</v>
      </c>
      <c r="F16" s="21">
        <f>F15*10/$G$5</f>
        <v>0.5</v>
      </c>
      <c r="G16" s="21"/>
      <c r="H16" s="21">
        <f t="shared" ref="H16:L16" si="2">H15*10/$G$5</f>
        <v>0.5</v>
      </c>
      <c r="I16" s="21">
        <f t="shared" si="2"/>
        <v>0.5</v>
      </c>
      <c r="J16" s="21">
        <f t="shared" si="2"/>
        <v>0.5</v>
      </c>
      <c r="K16" s="21">
        <f t="shared" si="2"/>
        <v>0.25</v>
      </c>
      <c r="L16" s="21">
        <f t="shared" si="2"/>
        <v>0.5</v>
      </c>
      <c r="M16" s="41">
        <f t="shared" si="1"/>
        <v>3.25</v>
      </c>
      <c r="N16" s="66"/>
      <c r="O16" s="66"/>
    </row>
    <row r="17" spans="1:16" ht="17.25" customHeight="1" x14ac:dyDescent="0.2">
      <c r="A17" s="15" t="s">
        <v>12</v>
      </c>
      <c r="B17" s="76">
        <v>5</v>
      </c>
      <c r="C17" s="72">
        <f>B17/$B$26*100</f>
        <v>14.705882352941178</v>
      </c>
      <c r="D17" s="16" t="s">
        <v>27</v>
      </c>
      <c r="E17" s="16"/>
      <c r="F17" s="16"/>
      <c r="G17" s="16" t="s">
        <v>45</v>
      </c>
      <c r="H17" s="16" t="s">
        <v>46</v>
      </c>
      <c r="I17" s="16" t="s">
        <v>28</v>
      </c>
      <c r="J17" s="16"/>
      <c r="K17" s="16"/>
      <c r="L17" s="16" t="s">
        <v>29</v>
      </c>
      <c r="M17" s="39"/>
      <c r="N17" s="64">
        <f>C17*$G$5/100</f>
        <v>5.882352941176471</v>
      </c>
      <c r="O17" s="64" t="str">
        <f>IF(ROUND(N17,0)-M18=0,"Hợp lí","Chưa hợp lí")</f>
        <v>Hợp lí</v>
      </c>
    </row>
    <row r="18" spans="1:16" ht="17.25" customHeight="1" x14ac:dyDescent="0.2">
      <c r="A18" s="18" t="s">
        <v>8</v>
      </c>
      <c r="B18" s="77"/>
      <c r="C18" s="73"/>
      <c r="D18" s="19">
        <v>1</v>
      </c>
      <c r="E18" s="19"/>
      <c r="F18" s="19"/>
      <c r="G18" s="19">
        <v>1</v>
      </c>
      <c r="H18" s="19">
        <v>2</v>
      </c>
      <c r="I18" s="19">
        <v>1</v>
      </c>
      <c r="J18" s="19"/>
      <c r="K18" s="19"/>
      <c r="L18" s="19">
        <v>1</v>
      </c>
      <c r="M18" s="40">
        <f t="shared" si="1"/>
        <v>6</v>
      </c>
      <c r="N18" s="65"/>
      <c r="O18" s="65"/>
      <c r="P18" s="13" t="s">
        <v>65</v>
      </c>
    </row>
    <row r="19" spans="1:16" ht="17.25" customHeight="1" thickBot="1" x14ac:dyDescent="0.25">
      <c r="A19" s="20" t="s">
        <v>9</v>
      </c>
      <c r="B19" s="78"/>
      <c r="C19" s="74"/>
      <c r="D19" s="21">
        <f>D18*10/$G$5</f>
        <v>0.25</v>
      </c>
      <c r="E19" s="21"/>
      <c r="F19" s="21"/>
      <c r="G19" s="21">
        <f t="shared" ref="G19:I19" si="3">G18*10/$G$5</f>
        <v>0.25</v>
      </c>
      <c r="H19" s="21">
        <f t="shared" si="3"/>
        <v>0.5</v>
      </c>
      <c r="I19" s="21">
        <f t="shared" si="3"/>
        <v>0.25</v>
      </c>
      <c r="J19" s="21"/>
      <c r="K19" s="21"/>
      <c r="L19" s="21">
        <f t="shared" ref="L19:M19" si="4">L18*10/$G$5</f>
        <v>0.25</v>
      </c>
      <c r="M19" s="41">
        <f t="shared" si="4"/>
        <v>1.5</v>
      </c>
      <c r="N19" s="66"/>
      <c r="O19" s="66"/>
    </row>
    <row r="20" spans="1:16" ht="17.25" customHeight="1" x14ac:dyDescent="0.2">
      <c r="A20" s="15" t="s">
        <v>13</v>
      </c>
      <c r="B20" s="76">
        <v>4</v>
      </c>
      <c r="C20" s="72">
        <f>B20/$B$26*100</f>
        <v>11.76470588235294</v>
      </c>
      <c r="D20" s="16" t="s">
        <v>35</v>
      </c>
      <c r="E20" s="16" t="s">
        <v>36</v>
      </c>
      <c r="F20" s="16"/>
      <c r="G20" s="16"/>
      <c r="H20" s="16" t="s">
        <v>30</v>
      </c>
      <c r="I20" s="16" t="s">
        <v>31</v>
      </c>
      <c r="J20" s="16"/>
      <c r="K20" s="16"/>
      <c r="L20" s="16" t="s">
        <v>32</v>
      </c>
      <c r="M20" s="39"/>
      <c r="N20" s="64">
        <f>C20*$G$5/100</f>
        <v>4.7058823529411766</v>
      </c>
      <c r="O20" s="64" t="str">
        <f>IF(ROUND(N20,0)-M21=0,"Hợp lí","Chưa hợp lí")</f>
        <v>Hợp lí</v>
      </c>
    </row>
    <row r="21" spans="1:16" ht="17.25" customHeight="1" x14ac:dyDescent="0.2">
      <c r="A21" s="18" t="s">
        <v>8</v>
      </c>
      <c r="B21" s="77"/>
      <c r="C21" s="73"/>
      <c r="D21" s="19">
        <v>1</v>
      </c>
      <c r="E21" s="19">
        <v>1</v>
      </c>
      <c r="F21" s="19"/>
      <c r="G21" s="19"/>
      <c r="H21" s="19">
        <v>1</v>
      </c>
      <c r="I21" s="19">
        <v>1</v>
      </c>
      <c r="J21" s="19"/>
      <c r="K21" s="19"/>
      <c r="L21" s="19">
        <v>1</v>
      </c>
      <c r="M21" s="40">
        <f t="shared" si="1"/>
        <v>5</v>
      </c>
      <c r="N21" s="65"/>
      <c r="O21" s="65"/>
      <c r="P21" s="13" t="s">
        <v>66</v>
      </c>
    </row>
    <row r="22" spans="1:16" ht="17.25" customHeight="1" thickBot="1" x14ac:dyDescent="0.25">
      <c r="A22" s="20" t="s">
        <v>9</v>
      </c>
      <c r="B22" s="78"/>
      <c r="C22" s="74"/>
      <c r="D22" s="21">
        <f t="shared" ref="D22:E22" si="5">D21*10/$G$5</f>
        <v>0.25</v>
      </c>
      <c r="E22" s="21">
        <f t="shared" si="5"/>
        <v>0.25</v>
      </c>
      <c r="F22" s="21"/>
      <c r="G22" s="21"/>
      <c r="H22" s="21">
        <f t="shared" ref="H22:I22" si="6">H21*10/$G$5</f>
        <v>0.25</v>
      </c>
      <c r="I22" s="21">
        <f t="shared" si="6"/>
        <v>0.25</v>
      </c>
      <c r="J22" s="21"/>
      <c r="K22" s="21"/>
      <c r="L22" s="21">
        <f t="shared" ref="L22:M22" si="7">L21*10/$G$5</f>
        <v>0.25</v>
      </c>
      <c r="M22" s="41">
        <f t="shared" si="7"/>
        <v>1.25</v>
      </c>
      <c r="N22" s="66"/>
      <c r="O22" s="66"/>
    </row>
    <row r="23" spans="1:16" ht="42.75" x14ac:dyDescent="0.2">
      <c r="A23" s="15" t="s">
        <v>14</v>
      </c>
      <c r="B23" s="76">
        <v>6</v>
      </c>
      <c r="C23" s="72">
        <f>B23/$B$26*100</f>
        <v>17.647058823529413</v>
      </c>
      <c r="D23" s="16" t="s">
        <v>57</v>
      </c>
      <c r="E23" s="16"/>
      <c r="F23" s="16" t="s">
        <v>47</v>
      </c>
      <c r="G23" s="16"/>
      <c r="H23" s="16" t="s">
        <v>48</v>
      </c>
      <c r="I23" s="16" t="s">
        <v>33</v>
      </c>
      <c r="J23" s="16" t="s">
        <v>22</v>
      </c>
      <c r="K23" s="16" t="s">
        <v>34</v>
      </c>
      <c r="L23" s="16"/>
      <c r="M23" s="39"/>
      <c r="N23" s="64">
        <f>C23*$G$5/100</f>
        <v>7.0588235294117654</v>
      </c>
      <c r="O23" s="64" t="str">
        <f>IF(ROUND(N23,0)-M24=0,"Hợp lí","Chưa hợp lí")</f>
        <v>Hợp lí</v>
      </c>
    </row>
    <row r="24" spans="1:16" ht="22.5" customHeight="1" x14ac:dyDescent="0.2">
      <c r="A24" s="18" t="s">
        <v>8</v>
      </c>
      <c r="B24" s="77"/>
      <c r="C24" s="73"/>
      <c r="D24" s="19">
        <v>2</v>
      </c>
      <c r="E24" s="19"/>
      <c r="F24" s="19">
        <v>1</v>
      </c>
      <c r="G24" s="19"/>
      <c r="H24" s="19">
        <v>1</v>
      </c>
      <c r="I24" s="19">
        <v>1</v>
      </c>
      <c r="J24" s="19">
        <v>1</v>
      </c>
      <c r="K24" s="19">
        <v>1</v>
      </c>
      <c r="L24" s="19"/>
      <c r="M24" s="40">
        <f t="shared" si="1"/>
        <v>7</v>
      </c>
      <c r="N24" s="65"/>
      <c r="O24" s="65"/>
      <c r="P24" s="13" t="s">
        <v>67</v>
      </c>
    </row>
    <row r="25" spans="1:16" ht="22.5" customHeight="1" thickBot="1" x14ac:dyDescent="0.25">
      <c r="A25" s="20" t="s">
        <v>9</v>
      </c>
      <c r="B25" s="78"/>
      <c r="C25" s="74"/>
      <c r="D25" s="21">
        <f t="shared" ref="D25:F25" si="8">D24*10/$G$5</f>
        <v>0.5</v>
      </c>
      <c r="E25" s="21"/>
      <c r="F25" s="21">
        <f t="shared" si="8"/>
        <v>0.25</v>
      </c>
      <c r="G25" s="21"/>
      <c r="H25" s="21">
        <f t="shared" ref="H25:K25" si="9">H24*10/$G$5</f>
        <v>0.25</v>
      </c>
      <c r="I25" s="21">
        <f t="shared" si="9"/>
        <v>0.25</v>
      </c>
      <c r="J25" s="21">
        <f t="shared" si="9"/>
        <v>0.25</v>
      </c>
      <c r="K25" s="21">
        <f t="shared" si="9"/>
        <v>0.25</v>
      </c>
      <c r="L25" s="21"/>
      <c r="M25" s="41">
        <f>M24*10/$G$5</f>
        <v>1.75</v>
      </c>
      <c r="N25" s="66"/>
      <c r="O25" s="66"/>
    </row>
    <row r="26" spans="1:16" ht="22.5" customHeight="1" x14ac:dyDescent="0.2">
      <c r="A26" s="42" t="s">
        <v>16</v>
      </c>
      <c r="B26" s="69">
        <f>B11+B14+B17+B20+B23</f>
        <v>34</v>
      </c>
      <c r="C26" s="72">
        <f>B26/$B$26*100</f>
        <v>100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30"/>
      <c r="O26" s="64"/>
    </row>
    <row r="27" spans="1:16" ht="22.5" customHeight="1" x14ac:dyDescent="0.2">
      <c r="A27" s="44" t="s">
        <v>8</v>
      </c>
      <c r="B27" s="70"/>
      <c r="C27" s="73"/>
      <c r="D27" s="45">
        <f>D12+D18+D21+D24+D15</f>
        <v>7</v>
      </c>
      <c r="E27" s="45">
        <f t="shared" ref="E27:L27" si="10">E12+E18+E21+E24+E15</f>
        <v>3</v>
      </c>
      <c r="F27" s="45">
        <f t="shared" si="10"/>
        <v>3</v>
      </c>
      <c r="G27" s="45">
        <f t="shared" si="10"/>
        <v>3</v>
      </c>
      <c r="H27" s="45">
        <f t="shared" si="10"/>
        <v>6</v>
      </c>
      <c r="I27" s="45">
        <f t="shared" si="10"/>
        <v>5</v>
      </c>
      <c r="J27" s="45">
        <f t="shared" si="10"/>
        <v>6</v>
      </c>
      <c r="K27" s="45">
        <f t="shared" si="10"/>
        <v>3</v>
      </c>
      <c r="L27" s="45">
        <f t="shared" si="10"/>
        <v>4</v>
      </c>
      <c r="M27" s="45">
        <f t="shared" si="1"/>
        <v>40</v>
      </c>
      <c r="N27" s="31"/>
      <c r="O27" s="65"/>
    </row>
    <row r="28" spans="1:16" ht="22.5" customHeight="1" thickBot="1" x14ac:dyDescent="0.25">
      <c r="A28" s="46" t="s">
        <v>9</v>
      </c>
      <c r="B28" s="71"/>
      <c r="C28" s="74"/>
      <c r="D28" s="45">
        <f>D13+D19+D22+D25+D16</f>
        <v>1.75</v>
      </c>
      <c r="E28" s="45">
        <f t="shared" ref="E28:L28" si="11">E13+E19+E22+E25+E16</f>
        <v>0.75</v>
      </c>
      <c r="F28" s="45">
        <f t="shared" si="11"/>
        <v>0.75</v>
      </c>
      <c r="G28" s="45">
        <f t="shared" si="11"/>
        <v>0.75</v>
      </c>
      <c r="H28" s="45">
        <f t="shared" si="11"/>
        <v>1.5</v>
      </c>
      <c r="I28" s="45">
        <f t="shared" si="11"/>
        <v>1.25</v>
      </c>
      <c r="J28" s="45">
        <f t="shared" si="11"/>
        <v>1.5</v>
      </c>
      <c r="K28" s="45">
        <f t="shared" si="11"/>
        <v>0.75</v>
      </c>
      <c r="L28" s="45">
        <f t="shared" si="11"/>
        <v>1</v>
      </c>
      <c r="M28" s="45">
        <f>M13+M19+M22+M25+M16</f>
        <v>10</v>
      </c>
      <c r="N28" s="32"/>
      <c r="O28" s="66"/>
    </row>
    <row r="29" spans="1:16" ht="15" customHeight="1" x14ac:dyDescent="0.2">
      <c r="A29" s="22" t="s">
        <v>20</v>
      </c>
      <c r="B29" s="23"/>
      <c r="C29" s="23"/>
      <c r="D29" s="67" t="s">
        <v>1</v>
      </c>
      <c r="E29" s="67"/>
      <c r="F29" s="67"/>
      <c r="G29" s="67"/>
      <c r="H29" s="67"/>
      <c r="I29" s="67" t="s">
        <v>2</v>
      </c>
      <c r="J29" s="67"/>
      <c r="K29" s="67"/>
      <c r="L29" s="67"/>
      <c r="M29" s="67"/>
      <c r="N29" s="35"/>
      <c r="O29" s="33"/>
      <c r="P29" s="13" t="s">
        <v>68</v>
      </c>
    </row>
    <row r="30" spans="1:16" ht="18.75" x14ac:dyDescent="0.3">
      <c r="A30" s="24" t="s">
        <v>17</v>
      </c>
      <c r="B30" s="25"/>
      <c r="C30" s="25">
        <v>40</v>
      </c>
      <c r="D30" s="68">
        <f>D27+G27+J27</f>
        <v>16</v>
      </c>
      <c r="E30" s="68"/>
      <c r="F30" s="68"/>
      <c r="G30" s="68"/>
      <c r="H30" s="68"/>
      <c r="I30" s="68">
        <f>D30*0.25</f>
        <v>4</v>
      </c>
      <c r="J30" s="68"/>
      <c r="K30" s="68"/>
      <c r="L30" s="68"/>
      <c r="M30" s="68"/>
      <c r="N30" s="33">
        <f>C30*$G$5/100</f>
        <v>16</v>
      </c>
      <c r="O30" s="33" t="str">
        <f>IF(ROUND(N30,0)-D30=0,"Hợp lí","Chưa hợp lí")</f>
        <v>Hợp lí</v>
      </c>
    </row>
    <row r="31" spans="1:16" ht="18.75" x14ac:dyDescent="0.3">
      <c r="A31" s="24" t="s">
        <v>18</v>
      </c>
      <c r="B31" s="25"/>
      <c r="C31" s="25">
        <v>30</v>
      </c>
      <c r="D31" s="68">
        <f>E27+H27+K27</f>
        <v>12</v>
      </c>
      <c r="E31" s="68"/>
      <c r="F31" s="68"/>
      <c r="G31" s="68"/>
      <c r="H31" s="68"/>
      <c r="I31" s="68">
        <f t="shared" ref="I31:I32" si="12">D31*0.25</f>
        <v>3</v>
      </c>
      <c r="J31" s="68"/>
      <c r="K31" s="68"/>
      <c r="L31" s="68"/>
      <c r="M31" s="68"/>
      <c r="N31" s="33">
        <f t="shared" ref="N31:N33" si="13">C31*$G$5/100</f>
        <v>12</v>
      </c>
      <c r="O31" s="33" t="str">
        <f t="shared" ref="O31:O33" si="14">IF(ROUND(N31,0)-D31=0,"Hợp lí","Chưa hợp lí")</f>
        <v>Hợp lí</v>
      </c>
    </row>
    <row r="32" spans="1:16" ht="18.75" x14ac:dyDescent="0.3">
      <c r="A32" s="24" t="s">
        <v>19</v>
      </c>
      <c r="B32" s="25"/>
      <c r="C32" s="25">
        <v>30</v>
      </c>
      <c r="D32" s="68">
        <f>F27+I27+L27</f>
        <v>12</v>
      </c>
      <c r="E32" s="68"/>
      <c r="F32" s="68"/>
      <c r="G32" s="68"/>
      <c r="H32" s="68"/>
      <c r="I32" s="68">
        <f t="shared" si="12"/>
        <v>3</v>
      </c>
      <c r="J32" s="68"/>
      <c r="K32" s="68"/>
      <c r="L32" s="68"/>
      <c r="M32" s="68"/>
      <c r="N32" s="33">
        <f t="shared" si="13"/>
        <v>12</v>
      </c>
      <c r="O32" s="33" t="str">
        <f t="shared" si="14"/>
        <v>Hợp lí</v>
      </c>
    </row>
    <row r="33" spans="1:15" ht="19.5" thickBot="1" x14ac:dyDescent="0.35">
      <c r="A33" s="26" t="s">
        <v>0</v>
      </c>
      <c r="B33" s="27"/>
      <c r="C33" s="28">
        <f>SUM(C30:C32)</f>
        <v>100</v>
      </c>
      <c r="D33" s="75">
        <f>SUM(D30:D32)</f>
        <v>40</v>
      </c>
      <c r="E33" s="75"/>
      <c r="F33" s="75"/>
      <c r="G33" s="75"/>
      <c r="H33" s="75"/>
      <c r="I33" s="75">
        <f>SUM(I30:I32)</f>
        <v>10</v>
      </c>
      <c r="J33" s="75"/>
      <c r="K33" s="75"/>
      <c r="L33" s="75"/>
      <c r="M33" s="75"/>
      <c r="N33" s="33">
        <f t="shared" si="13"/>
        <v>40</v>
      </c>
      <c r="O33" s="33" t="str">
        <f t="shared" si="14"/>
        <v>Hợp lí</v>
      </c>
    </row>
  </sheetData>
  <sheetProtection algorithmName="SHA-512" hashValue="9HtAT1UyZ8t/r5+rhKiLClASJLZO8ftxc+qQ8Bk2v5li5IazVOEzeJK7nRhooAu1LUO7QgPle18/pkCuAqxGdQ==" saltValue="vIsCKysvcSWYjGEViljp2Q==" spinCount="100000" sheet="1" objects="1" scenarios="1" insertColumns="0" insertRows="0" deleteColumns="0" deleteRows="0"/>
  <protectedRanges>
    <protectedRange algorithmName="SHA-512" hashValue="VHixmHvCred3INKb+E/rTmTXRgEYmAyOI7uRZhHcNxGAPz7PTaZSJfLnUT8sApeFXbhEV6Qd/5fcGe7+99nTvQ==" saltValue="YXvaD3DEH2Wk9UxqO+0xBw==" spinCount="100000" sqref="N11:O33" name="ĐÁNH GIÁ"/>
  </protectedRanges>
  <mergeCells count="48">
    <mergeCell ref="J9:L9"/>
    <mergeCell ref="B11:B13"/>
    <mergeCell ref="C11:C13"/>
    <mergeCell ref="N11:N13"/>
    <mergeCell ref="O11:O13"/>
    <mergeCell ref="A2:M2"/>
    <mergeCell ref="A3:M3"/>
    <mergeCell ref="C5:F5"/>
    <mergeCell ref="A8:A10"/>
    <mergeCell ref="B8:B10"/>
    <mergeCell ref="C8:C10"/>
    <mergeCell ref="D8:L8"/>
    <mergeCell ref="M8:M10"/>
    <mergeCell ref="A4:O4"/>
    <mergeCell ref="N8:N10"/>
    <mergeCell ref="O8:O10"/>
    <mergeCell ref="D9:F9"/>
    <mergeCell ref="B6:J6"/>
    <mergeCell ref="G9:I9"/>
    <mergeCell ref="O14:O16"/>
    <mergeCell ref="B17:B19"/>
    <mergeCell ref="C17:C19"/>
    <mergeCell ref="N17:N19"/>
    <mergeCell ref="O17:O19"/>
    <mergeCell ref="B14:B16"/>
    <mergeCell ref="C14:C16"/>
    <mergeCell ref="N14:N16"/>
    <mergeCell ref="O20:O22"/>
    <mergeCell ref="B23:B25"/>
    <mergeCell ref="C23:C25"/>
    <mergeCell ref="N23:N25"/>
    <mergeCell ref="O23:O25"/>
    <mergeCell ref="B20:B22"/>
    <mergeCell ref="C20:C22"/>
    <mergeCell ref="N20:N22"/>
    <mergeCell ref="B26:B28"/>
    <mergeCell ref="C26:C28"/>
    <mergeCell ref="D32:H32"/>
    <mergeCell ref="I32:M32"/>
    <mergeCell ref="D33:H33"/>
    <mergeCell ref="I33:M33"/>
    <mergeCell ref="O26:O28"/>
    <mergeCell ref="D29:H29"/>
    <mergeCell ref="I29:M29"/>
    <mergeCell ref="D31:H31"/>
    <mergeCell ref="I31:M31"/>
    <mergeCell ref="D30:H30"/>
    <mergeCell ref="I30:M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</vt:lpstr>
      <vt:lpstr>MẪU CHUẨN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2021-08-12T13:38:38Z</cp:lastPrinted>
  <dcterms:created xsi:type="dcterms:W3CDTF">2021-08-11T09:10:22Z</dcterms:created>
  <dcterms:modified xsi:type="dcterms:W3CDTF">2022-10-22T11:02:16Z</dcterms:modified>
</cp:coreProperties>
</file>