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On thi TN THPT\Nam hoc 2022-2023\8. Hoi nghi mon KHTN\"/>
    </mc:Choice>
  </mc:AlternateContent>
  <xr:revisionPtr revIDLastSave="0" documentId="13_ncr:1_{F2455240-7B60-41C8-81AC-543B35244399}" xr6:coauthVersionLast="47" xr6:coauthVersionMax="47" xr10:uidLastSave="{00000000-0000-0000-0000-000000000000}"/>
  <bookViews>
    <workbookView xWindow="-120" yWindow="-120" windowWidth="24240" windowHeight="13140" tabRatio="719" activeTab="12" xr2:uid="{FF186881-79C1-4739-8C8D-B0FB1EBBBF2E}"/>
  </bookViews>
  <sheets>
    <sheet name="TB từng môn" sheetId="52" r:id="rId1"/>
    <sheet name="TB từng môn (2)" sheetId="59" state="hidden" r:id="rId2"/>
    <sheet name="Dư Lí" sheetId="49" r:id="rId3"/>
    <sheet name="Dư Hóa" sheetId="50" r:id="rId4"/>
    <sheet name="Dư Sinh" sheetId="51" r:id="rId5"/>
    <sheet name="Chênh lệch cả nước" sheetId="48" r:id="rId6"/>
    <sheet name="Chênh lệch cả nước (2)" sheetId="60" state="hidden" r:id="rId7"/>
    <sheet name="Sinh học" sheetId="47" r:id="rId8"/>
    <sheet name="Hóa học" sheetId="46" r:id="rId9"/>
    <sheet name="Vật lí" sheetId="45" r:id="rId10"/>
    <sheet name="Vật lí thi thử" sheetId="43" r:id="rId11"/>
    <sheet name="Hóa thi thử" sheetId="57" r:id="rId12"/>
    <sheet name="Sinh thi thử" sheetId="58" r:id="rId13"/>
    <sheet name="Vật lí toàn quốc" sheetId="14" state="hidden" r:id="rId14"/>
    <sheet name="Vật lí toàn quốc 1" sheetId="34" r:id="rId15"/>
    <sheet name="Hóa toàn quốc" sheetId="53" state="hidden" r:id="rId16"/>
    <sheet name="Hóa toàn quốc 1" sheetId="54" r:id="rId17"/>
    <sheet name="Sinh toàn quốc" sheetId="55" r:id="rId18"/>
    <sheet name="Sinh toàn quốc 1" sheetId="56" r:id="rId19"/>
    <sheet name="Xây dựng ngân hàng đề" sheetId="9" r:id="rId20"/>
    <sheet name="So sánh các tỉnh" sheetId="19" state="hidden" r:id="rId21"/>
    <sheet name="So sánh các tỉnh (2)" sheetId="31" state="hidden" r:id="rId22"/>
    <sheet name="Thủ khoa" sheetId="38" r:id="rId23"/>
    <sheet name="Thủ khoa A" sheetId="26" r:id="rId24"/>
    <sheet name="Thủ khoa A1" sheetId="42" r:id="rId25"/>
    <sheet name="Thủ khoa B" sheetId="39" r:id="rId26"/>
    <sheet name="Thủ khoa C" sheetId="40" r:id="rId27"/>
    <sheet name="Thủ khoa D" sheetId="41" r:id="rId28"/>
  </sheets>
  <externalReferences>
    <externalReference r:id="rId29"/>
    <externalReference r:id="rId30"/>
    <externalReference r:id="rId31"/>
  </externalReferences>
  <definedNames>
    <definedName name="_Fill" hidden="1">#REF!</definedName>
    <definedName name="_xlnm._FilterDatabase" localSheetId="11" hidden="1">'Hóa thi thử'!$A$3:$AX$3</definedName>
    <definedName name="_xlnm._FilterDatabase" localSheetId="12" hidden="1">'Sinh thi thử'!$A$3:$G$3</definedName>
    <definedName name="_xlnm._FilterDatabase" localSheetId="20" hidden="1">'So sánh các tỉnh'!$A$2:$D$2</definedName>
    <definedName name="_xlnm._FilterDatabase" localSheetId="21" hidden="1">'So sánh các tỉnh (2)'!$A$2:$D$2</definedName>
    <definedName name="_xlnm._FilterDatabase" localSheetId="9" hidden="1">'Vật lí'!$A$4:$K$4</definedName>
    <definedName name="_xlnm._FilterDatabase" localSheetId="10" hidden="1">'Vật lí thi thử'!$A$3:$AX$3</definedName>
    <definedName name="_lan2" localSheetId="19">'[1]ds¸ch 2001'!#REF!</definedName>
    <definedName name="_lan2">'[1]ds¸ch 2001'!#REF!</definedName>
    <definedName name="_lan3" localSheetId="19">'[1]ds¸ch 2001'!#REF!</definedName>
    <definedName name="_lan3">'[1]ds¸ch 2001'!#REF!</definedName>
    <definedName name="DM_MaTruong" localSheetId="19">[2]DanhMuc!#REF!</definedName>
    <definedName name="DM_MaTruong">[2]DanhMuc!#REF!</definedName>
    <definedName name="KQ_Truong" localSheetId="19">#REF!</definedName>
    <definedName name="KQ_Truong">#REF!</definedName>
    <definedName name="L1_Cn" localSheetId="6">[3]!L1_Cn</definedName>
    <definedName name="L1_Cn" localSheetId="3">[3]!L1_Cn</definedName>
    <definedName name="L1_Cn" localSheetId="2">[3]!L1_Cn</definedName>
    <definedName name="L1_Cn" localSheetId="4">[3]!L1_Cn</definedName>
    <definedName name="L1_Cn" localSheetId="15">[3]!L1_Cn</definedName>
    <definedName name="L1_Cn" localSheetId="16">[3]!L1_Cn</definedName>
    <definedName name="L1_Cn" localSheetId="11">[3]!L1_Cn</definedName>
    <definedName name="L1_Cn" localSheetId="17">[3]!L1_Cn</definedName>
    <definedName name="L1_Cn" localSheetId="18">[3]!L1_Cn</definedName>
    <definedName name="L1_Cn" localSheetId="12">[3]!L1_Cn</definedName>
    <definedName name="L1_Cn" localSheetId="20">[3]!L1_Cn</definedName>
    <definedName name="L1_Cn" localSheetId="21">[3]!L1_Cn</definedName>
    <definedName name="L1_Cn" localSheetId="1">[3]!L1_Cn</definedName>
    <definedName name="L1_Cn" localSheetId="22">[3]!L1_Cn</definedName>
    <definedName name="L1_Cn" localSheetId="24">[3]!L1_Cn</definedName>
    <definedName name="L1_Cn" localSheetId="25">[3]!L1_Cn</definedName>
    <definedName name="L1_Cn" localSheetId="26">[3]!L1_Cn</definedName>
    <definedName name="L1_Cn" localSheetId="27">[3]!L1_Cn</definedName>
    <definedName name="L1_Cn" localSheetId="14">[3]!L1_Cn</definedName>
    <definedName name="L1_Cn">[3]!L1_Cn</definedName>
    <definedName name="_xlnm.Print_Area" localSheetId="8">'Hóa học'!$A$1:$K$42</definedName>
    <definedName name="_xlnm.Print_Area" localSheetId="16">'Hóa toàn quốc 1'!$A$1:$O$15</definedName>
    <definedName name="_xlnm.Print_Area" localSheetId="7">'Sinh học'!$A$1:$K$42</definedName>
    <definedName name="_xlnm.Print_Area" localSheetId="18">'Sinh toàn quốc 1'!$A$1:$N$15</definedName>
    <definedName name="_xlnm.Print_Area" localSheetId="20">'So sánh các tỉnh'!$A$1:$D$2</definedName>
    <definedName name="_xlnm.Print_Area" localSheetId="21">'So sánh các tỉnh (2)'!$A$1:$H$77</definedName>
    <definedName name="_xlnm.Print_Area" localSheetId="9">'Vật lí'!$A$1:$K$42</definedName>
    <definedName name="_xlnm.Print_Area" localSheetId="14">'Vật lí toàn quốc 1'!$A$1:$O$18</definedName>
    <definedName name="_xlnm.Print_Titles" localSheetId="5">'Chênh lệch cả nước'!$3:$4</definedName>
    <definedName name="_xlnm.Print_Titles" localSheetId="6">'Chênh lệch cả nước (2)'!$3:$4</definedName>
    <definedName name="_xlnm.Print_Titles" localSheetId="15">'Hóa toàn quốc'!$A:$B</definedName>
    <definedName name="_xlnm.Print_Titles" localSheetId="16">'Hóa toàn quốc 1'!$A:$B</definedName>
    <definedName name="_xlnm.Print_Titles" localSheetId="17">'Sinh toàn quốc'!$A:$B</definedName>
    <definedName name="_xlnm.Print_Titles" localSheetId="18">'Sinh toàn quốc 1'!$A:$B</definedName>
    <definedName name="_xlnm.Print_Titles" localSheetId="21">'So sánh các tỉnh (2)'!$1:$2</definedName>
    <definedName name="_xlnm.Print_Titles" localSheetId="0">'TB từng môn'!$1:$1</definedName>
    <definedName name="_xlnm.Print_Titles" localSheetId="1">'TB từng môn (2)'!$1:$1</definedName>
    <definedName name="_xlnm.Print_Titles" localSheetId="13">'Vật lí toàn quốc'!$A:$B</definedName>
    <definedName name="_xlnm.Print_Titles" localSheetId="14">'Vật lí toàn quốc 1'!$A:$B</definedName>
    <definedName name="phieu_1" localSheetId="19">#REF!</definedName>
    <definedName name="phieu_1">#REF!</definedName>
    <definedName name="phieu_10">#REF!</definedName>
    <definedName name="phieu_11">#REF!</definedName>
    <definedName name="phieu_12">#REF!</definedName>
    <definedName name="phieu_13">#REF!</definedName>
    <definedName name="phieu_14">#REF!</definedName>
    <definedName name="phieu_15">#REF!</definedName>
    <definedName name="phieu_16">#REF!</definedName>
    <definedName name="phieu_17">#REF!</definedName>
    <definedName name="phieu_18">#REF!</definedName>
    <definedName name="phieu_19">#REF!</definedName>
    <definedName name="phieu_2">#REF!</definedName>
    <definedName name="phieu_20">#REF!</definedName>
    <definedName name="phieu_21">#REF!</definedName>
    <definedName name="phieu_22">#REF!</definedName>
    <definedName name="phieu_23">#REF!</definedName>
    <definedName name="phieu_24">#REF!</definedName>
    <definedName name="phieu_25">#REF!</definedName>
    <definedName name="phieu_26">#REF!</definedName>
    <definedName name="phieu_27">#REF!</definedName>
    <definedName name="phieu_28">#REF!</definedName>
    <definedName name="phieu_29">#REF!</definedName>
    <definedName name="phieu_3">#REF!</definedName>
    <definedName name="phieu_30">#REF!</definedName>
    <definedName name="phieu_31">#REF!</definedName>
    <definedName name="phieu_32">#REF!</definedName>
    <definedName name="phieu_33">#REF!</definedName>
    <definedName name="phieu_34">#REF!</definedName>
    <definedName name="phieu_35">#REF!</definedName>
    <definedName name="phieu_36">#REF!</definedName>
    <definedName name="phieu_37">#REF!</definedName>
    <definedName name="phieu_38">#REF!</definedName>
    <definedName name="phieu_39">#REF!</definedName>
    <definedName name="phieu_4">#REF!</definedName>
    <definedName name="phieu_40">#REF!</definedName>
    <definedName name="phieu_41">#REF!</definedName>
    <definedName name="phieu_42">#REF!</definedName>
    <definedName name="phieu_43">#REF!</definedName>
    <definedName name="phieu_44">#REF!</definedName>
    <definedName name="phieu_45">#REF!</definedName>
    <definedName name="phieu_46">#REF!</definedName>
    <definedName name="phieu_47">#REF!</definedName>
    <definedName name="phieu_48">#REF!</definedName>
    <definedName name="phieu_49">#REF!</definedName>
    <definedName name="phieu_5">#REF!</definedName>
    <definedName name="phieu_50">#REF!</definedName>
    <definedName name="phieu_51">#REF!</definedName>
    <definedName name="phieu_52">#REF!</definedName>
    <definedName name="phieu_53">#REF!</definedName>
    <definedName name="phieu_54">#REF!</definedName>
    <definedName name="phieu_55">#REF!</definedName>
    <definedName name="phieu_56">#REF!</definedName>
    <definedName name="phieu_6">#REF!</definedName>
    <definedName name="phieu_7">#REF!</definedName>
    <definedName name="phieu_8">#REF!</definedName>
    <definedName name="phieu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8" l="1"/>
  <c r="J6" i="58"/>
  <c r="J7" i="58"/>
  <c r="J8" i="58"/>
  <c r="J9" i="58"/>
  <c r="J10" i="58"/>
  <c r="J11" i="58"/>
  <c r="J12" i="58"/>
  <c r="J13" i="58"/>
  <c r="J14" i="58"/>
  <c r="J15" i="58"/>
  <c r="J16" i="58"/>
  <c r="J17" i="58"/>
  <c r="J18" i="58"/>
  <c r="J19" i="58"/>
  <c r="J20" i="58"/>
  <c r="J21" i="58"/>
  <c r="J22" i="58"/>
  <c r="J23" i="58"/>
  <c r="J24" i="58"/>
  <c r="J25" i="58"/>
  <c r="J26" i="58"/>
  <c r="J27" i="58"/>
  <c r="J28" i="58"/>
  <c r="J29" i="58"/>
  <c r="J30" i="58"/>
  <c r="J31" i="58"/>
  <c r="J32" i="58"/>
  <c r="J4" i="58"/>
  <c r="AU33" i="55"/>
  <c r="J4" i="43" l="1"/>
  <c r="J29" i="57"/>
  <c r="J11" i="57"/>
  <c r="J26" i="57"/>
  <c r="J30" i="57"/>
  <c r="J23" i="57"/>
  <c r="J28" i="57"/>
  <c r="J25" i="57"/>
  <c r="J27" i="57"/>
  <c r="J32" i="57"/>
  <c r="J22" i="57"/>
  <c r="J31" i="57"/>
  <c r="J13" i="57"/>
  <c r="J17" i="57"/>
  <c r="J20" i="57"/>
  <c r="J16" i="57"/>
  <c r="J10" i="57"/>
  <c r="J18" i="57"/>
  <c r="J21" i="57"/>
  <c r="J12" i="57"/>
  <c r="J9" i="57"/>
  <c r="J19" i="57"/>
  <c r="J15" i="57"/>
  <c r="J7" i="57"/>
  <c r="J6" i="57"/>
  <c r="J14" i="57"/>
  <c r="J8" i="57"/>
  <c r="J4" i="57"/>
  <c r="J5" i="57"/>
  <c r="J24" i="57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AH15" i="60"/>
  <c r="T16" i="60"/>
  <c r="M16" i="60"/>
  <c r="G5" i="57"/>
  <c r="G6" i="57"/>
  <c r="G4" i="57"/>
  <c r="E5" i="57"/>
  <c r="E6" i="57"/>
  <c r="E4" i="57"/>
  <c r="G24" i="57"/>
  <c r="E24" i="57"/>
  <c r="G5" i="58"/>
  <c r="E5" i="58"/>
  <c r="G4" i="58"/>
  <c r="E4" i="58"/>
  <c r="G8" i="58"/>
  <c r="E8" i="58"/>
  <c r="G6" i="58"/>
  <c r="E6" i="58"/>
  <c r="G11" i="58"/>
  <c r="E11" i="58"/>
  <c r="G9" i="58"/>
  <c r="E9" i="58"/>
  <c r="G10" i="58"/>
  <c r="E10" i="58"/>
  <c r="G13" i="58"/>
  <c r="E13" i="58"/>
  <c r="G20" i="58"/>
  <c r="E20" i="58"/>
  <c r="G24" i="58"/>
  <c r="E24" i="58"/>
  <c r="G26" i="58"/>
  <c r="E26" i="58"/>
  <c r="G15" i="58"/>
  <c r="E15" i="58"/>
  <c r="G31" i="58"/>
  <c r="E31" i="58"/>
  <c r="G23" i="58"/>
  <c r="E23" i="58"/>
  <c r="G19" i="58"/>
  <c r="E19" i="58"/>
  <c r="G32" i="58"/>
  <c r="E32" i="58"/>
  <c r="G16" i="58"/>
  <c r="E16" i="58"/>
  <c r="G17" i="58"/>
  <c r="E17" i="58"/>
  <c r="G7" i="58"/>
  <c r="E7" i="58"/>
  <c r="G28" i="58"/>
  <c r="E28" i="58"/>
  <c r="G25" i="58"/>
  <c r="E25" i="58"/>
  <c r="G29" i="58"/>
  <c r="E29" i="58"/>
  <c r="G18" i="58"/>
  <c r="E18" i="58"/>
  <c r="G27" i="58"/>
  <c r="E27" i="58"/>
  <c r="G14" i="58"/>
  <c r="E14" i="58"/>
  <c r="G22" i="58"/>
  <c r="E22" i="58"/>
  <c r="G30" i="58"/>
  <c r="E30" i="58"/>
  <c r="G21" i="58"/>
  <c r="E21" i="58"/>
  <c r="G12" i="58"/>
  <c r="E12" i="58"/>
  <c r="G7" i="57"/>
  <c r="E7" i="57"/>
  <c r="G19" i="57"/>
  <c r="E19" i="57"/>
  <c r="G27" i="57"/>
  <c r="E27" i="57"/>
  <c r="G31" i="57"/>
  <c r="E31" i="57"/>
  <c r="G23" i="57"/>
  <c r="E23" i="57"/>
  <c r="G11" i="57"/>
  <c r="E11" i="57"/>
  <c r="G9" i="57"/>
  <c r="E9" i="57"/>
  <c r="G25" i="57"/>
  <c r="E25" i="57"/>
  <c r="G12" i="57"/>
  <c r="E12" i="57"/>
  <c r="G8" i="57"/>
  <c r="E8" i="57"/>
  <c r="G28" i="57"/>
  <c r="E28" i="57"/>
  <c r="G29" i="57"/>
  <c r="E29" i="57"/>
  <c r="G15" i="57"/>
  <c r="E15" i="57"/>
  <c r="G32" i="57"/>
  <c r="E32" i="57"/>
  <c r="G17" i="57"/>
  <c r="E17" i="57"/>
  <c r="G16" i="57"/>
  <c r="E16" i="57"/>
  <c r="G22" i="57"/>
  <c r="E22" i="57"/>
  <c r="G30" i="57"/>
  <c r="E30" i="57"/>
  <c r="G10" i="57"/>
  <c r="E10" i="57"/>
  <c r="G21" i="57"/>
  <c r="E21" i="57"/>
  <c r="G13" i="57"/>
  <c r="E13" i="57"/>
  <c r="G20" i="57"/>
  <c r="E20" i="57"/>
  <c r="G26" i="57"/>
  <c r="E26" i="57"/>
  <c r="G18" i="57"/>
  <c r="E18" i="57"/>
  <c r="G14" i="57"/>
  <c r="E14" i="57"/>
  <c r="D16" i="56"/>
  <c r="BA4" i="55"/>
  <c r="BE14" i="55"/>
  <c r="BC14" i="55"/>
  <c r="BA14" i="55"/>
  <c r="AY14" i="55"/>
  <c r="AW14" i="55"/>
  <c r="BC5" i="55"/>
  <c r="BC6" i="55"/>
  <c r="BC7" i="55"/>
  <c r="BC8" i="55"/>
  <c r="BC9" i="55"/>
  <c r="BC10" i="55"/>
  <c r="BC11" i="55"/>
  <c r="BC4" i="55"/>
  <c r="BA5" i="55"/>
  <c r="BA6" i="55"/>
  <c r="BA7" i="55"/>
  <c r="BA8" i="55"/>
  <c r="BA9" i="55"/>
  <c r="BA10" i="55"/>
  <c r="BA11" i="55"/>
  <c r="AY5" i="55"/>
  <c r="AY6" i="55"/>
  <c r="AY7" i="55"/>
  <c r="AY8" i="55"/>
  <c r="AY9" i="55"/>
  <c r="AY10" i="55"/>
  <c r="AY11" i="55"/>
  <c r="AY4" i="55"/>
  <c r="AW5" i="55"/>
  <c r="AW6" i="55"/>
  <c r="AW7" i="55"/>
  <c r="AW8" i="55"/>
  <c r="AW9" i="55"/>
  <c r="AW10" i="55"/>
  <c r="AW11" i="55"/>
  <c r="AW4" i="55"/>
  <c r="C28" i="55"/>
  <c r="C27" i="55"/>
  <c r="C26" i="55"/>
  <c r="C25" i="55"/>
  <c r="C24" i="55"/>
  <c r="C23" i="55"/>
  <c r="C22" i="55"/>
  <c r="C21" i="55"/>
  <c r="D16" i="54"/>
  <c r="T31" i="53"/>
  <c r="C31" i="53"/>
  <c r="AU14" i="53"/>
  <c r="AR11" i="53"/>
  <c r="AU8" i="53"/>
  <c r="AU7" i="53"/>
  <c r="AU6" i="53"/>
  <c r="AU5" i="53"/>
  <c r="AU4" i="53"/>
  <c r="AQ22" i="53"/>
  <c r="C22" i="53"/>
  <c r="D22" i="53"/>
  <c r="E22" i="53"/>
  <c r="F22" i="53"/>
  <c r="G22" i="53"/>
  <c r="H22" i="53"/>
  <c r="I22" i="53"/>
  <c r="J22" i="53"/>
  <c r="K22" i="53"/>
  <c r="L22" i="53"/>
  <c r="M22" i="53"/>
  <c r="N22" i="53"/>
  <c r="O22" i="53"/>
  <c r="P22" i="53"/>
  <c r="Q22" i="53"/>
  <c r="R22" i="53"/>
  <c r="S22" i="53"/>
  <c r="T22" i="53"/>
  <c r="U22" i="53"/>
  <c r="V22" i="53"/>
  <c r="W22" i="53"/>
  <c r="X22" i="53"/>
  <c r="Y22" i="53"/>
  <c r="Z22" i="53"/>
  <c r="AA22" i="53"/>
  <c r="AB22" i="53"/>
  <c r="AC22" i="53"/>
  <c r="AD22" i="53"/>
  <c r="AE22" i="53"/>
  <c r="AF22" i="53"/>
  <c r="AG22" i="53"/>
  <c r="AH22" i="53"/>
  <c r="AI22" i="53"/>
  <c r="AJ22" i="53"/>
  <c r="AK22" i="53"/>
  <c r="AL22" i="53"/>
  <c r="AM22" i="53"/>
  <c r="AN22" i="53"/>
  <c r="AO22" i="53"/>
  <c r="AP22" i="53"/>
  <c r="C23" i="53"/>
  <c r="D23" i="53"/>
  <c r="E23" i="53"/>
  <c r="F23" i="53"/>
  <c r="G23" i="53"/>
  <c r="H23" i="53"/>
  <c r="I23" i="53"/>
  <c r="J23" i="53"/>
  <c r="K23" i="53"/>
  <c r="L23" i="53"/>
  <c r="M23" i="53"/>
  <c r="N23" i="53"/>
  <c r="O23" i="53"/>
  <c r="P23" i="53"/>
  <c r="Q23" i="53"/>
  <c r="R23" i="53"/>
  <c r="S23" i="53"/>
  <c r="T23" i="53"/>
  <c r="U23" i="53"/>
  <c r="V23" i="53"/>
  <c r="W23" i="53"/>
  <c r="X23" i="53"/>
  <c r="Y23" i="53"/>
  <c r="Z23" i="53"/>
  <c r="AA23" i="53"/>
  <c r="AB23" i="53"/>
  <c r="AC23" i="53"/>
  <c r="AD23" i="53"/>
  <c r="AE23" i="53"/>
  <c r="AF23" i="53"/>
  <c r="AG23" i="53"/>
  <c r="AH23" i="53"/>
  <c r="AI23" i="53"/>
  <c r="AJ23" i="53"/>
  <c r="AK23" i="53"/>
  <c r="AL23" i="53"/>
  <c r="AM23" i="53"/>
  <c r="AN23" i="53"/>
  <c r="AO23" i="53"/>
  <c r="AP23" i="53"/>
  <c r="AQ23" i="53"/>
  <c r="C24" i="53"/>
  <c r="D24" i="53"/>
  <c r="E24" i="53"/>
  <c r="F24" i="53"/>
  <c r="G24" i="53"/>
  <c r="H24" i="53"/>
  <c r="I24" i="53"/>
  <c r="J24" i="53"/>
  <c r="K24" i="53"/>
  <c r="L24" i="53"/>
  <c r="M24" i="53"/>
  <c r="N24" i="53"/>
  <c r="O24" i="53"/>
  <c r="P24" i="53"/>
  <c r="Q24" i="53"/>
  <c r="R24" i="53"/>
  <c r="S24" i="53"/>
  <c r="T24" i="53"/>
  <c r="U24" i="53"/>
  <c r="V24" i="53"/>
  <c r="W24" i="53"/>
  <c r="X24" i="53"/>
  <c r="Y24" i="53"/>
  <c r="Z24" i="53"/>
  <c r="AA24" i="53"/>
  <c r="AB24" i="53"/>
  <c r="AC24" i="53"/>
  <c r="AD24" i="53"/>
  <c r="AE24" i="53"/>
  <c r="AF24" i="53"/>
  <c r="AG24" i="53"/>
  <c r="AH24" i="53"/>
  <c r="AI24" i="53"/>
  <c r="AJ24" i="53"/>
  <c r="AK24" i="53"/>
  <c r="AL24" i="53"/>
  <c r="AM24" i="53"/>
  <c r="AN24" i="53"/>
  <c r="AO24" i="53"/>
  <c r="AP24" i="53"/>
  <c r="AQ24" i="53"/>
  <c r="C25" i="53"/>
  <c r="D25" i="53"/>
  <c r="E25" i="53"/>
  <c r="F25" i="53"/>
  <c r="G25" i="53"/>
  <c r="H25" i="53"/>
  <c r="I25" i="53"/>
  <c r="J25" i="53"/>
  <c r="K25" i="53"/>
  <c r="L25" i="53"/>
  <c r="M25" i="53"/>
  <c r="N25" i="53"/>
  <c r="O25" i="53"/>
  <c r="P25" i="53"/>
  <c r="Q25" i="53"/>
  <c r="R25" i="53"/>
  <c r="S25" i="53"/>
  <c r="T25" i="53"/>
  <c r="U25" i="53"/>
  <c r="V25" i="53"/>
  <c r="W25" i="53"/>
  <c r="X25" i="53"/>
  <c r="Y25" i="53"/>
  <c r="Z25" i="53"/>
  <c r="AA25" i="53"/>
  <c r="AB25" i="53"/>
  <c r="AC25" i="53"/>
  <c r="AD25" i="53"/>
  <c r="AE25" i="53"/>
  <c r="AF25" i="53"/>
  <c r="AG25" i="53"/>
  <c r="AH25" i="53"/>
  <c r="AI25" i="53"/>
  <c r="AJ25" i="53"/>
  <c r="AK25" i="53"/>
  <c r="AL25" i="53"/>
  <c r="AM25" i="53"/>
  <c r="AN25" i="53"/>
  <c r="AO25" i="53"/>
  <c r="AP25" i="53"/>
  <c r="AQ25" i="53"/>
  <c r="C26" i="53"/>
  <c r="D26" i="53"/>
  <c r="E26" i="53"/>
  <c r="F26" i="53"/>
  <c r="G26" i="53"/>
  <c r="H26" i="53"/>
  <c r="I26" i="53"/>
  <c r="J26" i="53"/>
  <c r="K26" i="53"/>
  <c r="L26" i="53"/>
  <c r="M26" i="53"/>
  <c r="N26" i="53"/>
  <c r="O26" i="53"/>
  <c r="P26" i="53"/>
  <c r="Q26" i="53"/>
  <c r="R26" i="53"/>
  <c r="S26" i="53"/>
  <c r="T26" i="53"/>
  <c r="U26" i="53"/>
  <c r="V26" i="53"/>
  <c r="W26" i="53"/>
  <c r="X26" i="53"/>
  <c r="Y26" i="53"/>
  <c r="Z26" i="53"/>
  <c r="AA26" i="53"/>
  <c r="AB26" i="53"/>
  <c r="AC26" i="53"/>
  <c r="AD26" i="53"/>
  <c r="AE26" i="53"/>
  <c r="AF26" i="53"/>
  <c r="AG26" i="53"/>
  <c r="AH26" i="53"/>
  <c r="AI26" i="53"/>
  <c r="AJ26" i="53"/>
  <c r="AK26" i="53"/>
  <c r="AL26" i="53"/>
  <c r="AM26" i="53"/>
  <c r="AN26" i="53"/>
  <c r="AO26" i="53"/>
  <c r="AP26" i="53"/>
  <c r="AQ26" i="53"/>
  <c r="C27" i="53"/>
  <c r="D27" i="53"/>
  <c r="E27" i="53"/>
  <c r="F27" i="53"/>
  <c r="G27" i="53"/>
  <c r="H27" i="53"/>
  <c r="I27" i="53"/>
  <c r="J27" i="53"/>
  <c r="K27" i="53"/>
  <c r="L27" i="53"/>
  <c r="M27" i="53"/>
  <c r="N27" i="53"/>
  <c r="O27" i="53"/>
  <c r="P27" i="53"/>
  <c r="Q27" i="53"/>
  <c r="R27" i="53"/>
  <c r="S27" i="53"/>
  <c r="T27" i="53"/>
  <c r="U27" i="53"/>
  <c r="V27" i="53"/>
  <c r="W27" i="53"/>
  <c r="X27" i="53"/>
  <c r="Y27" i="53"/>
  <c r="Z27" i="53"/>
  <c r="AA27" i="53"/>
  <c r="AB27" i="53"/>
  <c r="AC27" i="53"/>
  <c r="AD27" i="53"/>
  <c r="AE27" i="53"/>
  <c r="AF27" i="53"/>
  <c r="AG27" i="53"/>
  <c r="AH27" i="53"/>
  <c r="AI27" i="53"/>
  <c r="AJ27" i="53"/>
  <c r="AK27" i="53"/>
  <c r="AL27" i="53"/>
  <c r="AM27" i="53"/>
  <c r="AN27" i="53"/>
  <c r="AO27" i="53"/>
  <c r="AP27" i="53"/>
  <c r="AQ27" i="53"/>
  <c r="AY27" i="53" s="1"/>
  <c r="C28" i="53"/>
  <c r="D28" i="53"/>
  <c r="E28" i="53"/>
  <c r="F28" i="53"/>
  <c r="G28" i="53"/>
  <c r="H28" i="53"/>
  <c r="I28" i="53"/>
  <c r="J28" i="53"/>
  <c r="K28" i="53"/>
  <c r="L28" i="53"/>
  <c r="M28" i="53"/>
  <c r="N28" i="53"/>
  <c r="O28" i="53"/>
  <c r="P28" i="53"/>
  <c r="Q28" i="53"/>
  <c r="R28" i="53"/>
  <c r="S28" i="53"/>
  <c r="T28" i="53"/>
  <c r="U28" i="53"/>
  <c r="V28" i="53"/>
  <c r="W28" i="53"/>
  <c r="X28" i="53"/>
  <c r="Y28" i="53"/>
  <c r="Z28" i="53"/>
  <c r="AA28" i="53"/>
  <c r="AB28" i="53"/>
  <c r="AC28" i="53"/>
  <c r="AD28" i="53"/>
  <c r="AE28" i="53"/>
  <c r="AF28" i="53"/>
  <c r="AG28" i="53"/>
  <c r="AH28" i="53"/>
  <c r="AI28" i="53"/>
  <c r="AJ28" i="53"/>
  <c r="AK28" i="53"/>
  <c r="AL28" i="53"/>
  <c r="AM28" i="53"/>
  <c r="AN28" i="53"/>
  <c r="AO28" i="53"/>
  <c r="AP28" i="53"/>
  <c r="AQ28" i="53"/>
  <c r="AY28" i="53" s="1"/>
  <c r="D21" i="53"/>
  <c r="E21" i="53"/>
  <c r="F21" i="53"/>
  <c r="G21" i="53"/>
  <c r="H21" i="53"/>
  <c r="I21" i="53"/>
  <c r="J21" i="53"/>
  <c r="K21" i="53"/>
  <c r="L21" i="53"/>
  <c r="M21" i="53"/>
  <c r="N21" i="53"/>
  <c r="O21" i="53"/>
  <c r="P21" i="53"/>
  <c r="Q21" i="53"/>
  <c r="R21" i="53"/>
  <c r="S21" i="53"/>
  <c r="T21" i="53"/>
  <c r="U21" i="53"/>
  <c r="V21" i="53"/>
  <c r="W21" i="53"/>
  <c r="X21" i="53"/>
  <c r="Y21" i="53"/>
  <c r="Z21" i="53"/>
  <c r="AA21" i="53"/>
  <c r="AB21" i="53"/>
  <c r="AC21" i="53"/>
  <c r="AD21" i="53"/>
  <c r="AE21" i="53"/>
  <c r="AF21" i="53"/>
  <c r="AG21" i="53"/>
  <c r="AH21" i="53"/>
  <c r="AI21" i="53"/>
  <c r="AJ21" i="53"/>
  <c r="AK21" i="53"/>
  <c r="AL21" i="53"/>
  <c r="AM21" i="53"/>
  <c r="AN21" i="53"/>
  <c r="AO21" i="53"/>
  <c r="AP21" i="53"/>
  <c r="AQ21" i="53"/>
  <c r="AY21" i="53" s="1"/>
  <c r="C21" i="53"/>
  <c r="L33" i="56"/>
  <c r="J33" i="56"/>
  <c r="H33" i="56"/>
  <c r="F33" i="56"/>
  <c r="C33" i="56"/>
  <c r="D33" i="56" s="1"/>
  <c r="H30" i="56"/>
  <c r="C30" i="56"/>
  <c r="I30" i="56" s="1"/>
  <c r="J30" i="56" s="1"/>
  <c r="H29" i="56"/>
  <c r="C29" i="56"/>
  <c r="I29" i="56" s="1"/>
  <c r="J29" i="56" s="1"/>
  <c r="H28" i="56"/>
  <c r="C28" i="56"/>
  <c r="F28" i="56" s="1"/>
  <c r="G28" i="56" s="1"/>
  <c r="H27" i="56"/>
  <c r="C27" i="56"/>
  <c r="F27" i="56" s="1"/>
  <c r="G27" i="56" s="1"/>
  <c r="H26" i="56"/>
  <c r="C26" i="56"/>
  <c r="F26" i="56" s="1"/>
  <c r="G26" i="56" s="1"/>
  <c r="H25" i="56"/>
  <c r="C25" i="56"/>
  <c r="F25" i="56" s="1"/>
  <c r="G25" i="56" s="1"/>
  <c r="H24" i="56"/>
  <c r="C24" i="56"/>
  <c r="F24" i="56" s="1"/>
  <c r="G24" i="56" s="1"/>
  <c r="H23" i="56"/>
  <c r="C23" i="56"/>
  <c r="F23" i="56" s="1"/>
  <c r="G23" i="56" s="1"/>
  <c r="H22" i="56"/>
  <c r="C22" i="56"/>
  <c r="F22" i="56" s="1"/>
  <c r="G22" i="56" s="1"/>
  <c r="L21" i="56"/>
  <c r="J21" i="56"/>
  <c r="H21" i="56"/>
  <c r="F21" i="56"/>
  <c r="C21" i="56"/>
  <c r="AQ33" i="55"/>
  <c r="AP33" i="55"/>
  <c r="AO33" i="55"/>
  <c r="AN33" i="55"/>
  <c r="AM33" i="55"/>
  <c r="AL33" i="55"/>
  <c r="AK33" i="55"/>
  <c r="AJ33" i="55"/>
  <c r="AI33" i="55"/>
  <c r="AH33" i="55"/>
  <c r="AG33" i="55"/>
  <c r="AF33" i="55"/>
  <c r="AE33" i="55"/>
  <c r="AD33" i="55"/>
  <c r="AC33" i="55"/>
  <c r="AB33" i="55"/>
  <c r="AA33" i="55"/>
  <c r="Z33" i="55"/>
  <c r="Y33" i="55"/>
  <c r="X33" i="55"/>
  <c r="W33" i="55"/>
  <c r="V33" i="55"/>
  <c r="U33" i="55"/>
  <c r="T33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G33" i="55"/>
  <c r="F33" i="55"/>
  <c r="E33" i="55"/>
  <c r="D33" i="55"/>
  <c r="C33" i="55"/>
  <c r="BE31" i="55"/>
  <c r="BC31" i="55"/>
  <c r="AQ31" i="55"/>
  <c r="AP31" i="55"/>
  <c r="AO31" i="55"/>
  <c r="AN31" i="55"/>
  <c r="AM31" i="55"/>
  <c r="AL31" i="55"/>
  <c r="AK31" i="55"/>
  <c r="AJ31" i="55"/>
  <c r="BA31" i="55" s="1"/>
  <c r="AI31" i="55"/>
  <c r="AH31" i="55"/>
  <c r="AG31" i="55"/>
  <c r="AF31" i="55"/>
  <c r="AE31" i="55"/>
  <c r="AD31" i="55"/>
  <c r="AC31" i="55"/>
  <c r="AB31" i="55"/>
  <c r="AY31" i="55" s="1"/>
  <c r="AA31" i="55"/>
  <c r="Z31" i="55"/>
  <c r="Y31" i="55"/>
  <c r="X31" i="55"/>
  <c r="W31" i="55"/>
  <c r="V31" i="55"/>
  <c r="U31" i="55"/>
  <c r="T31" i="55"/>
  <c r="S31" i="55"/>
  <c r="R31" i="55"/>
  <c r="Q31" i="55"/>
  <c r="P31" i="55"/>
  <c r="O31" i="55"/>
  <c r="N31" i="55"/>
  <c r="M31" i="55"/>
  <c r="L31" i="55"/>
  <c r="K31" i="55"/>
  <c r="J31" i="55"/>
  <c r="I31" i="55"/>
  <c r="H31" i="55"/>
  <c r="G31" i="55"/>
  <c r="F31" i="55"/>
  <c r="E31" i="55"/>
  <c r="D31" i="55"/>
  <c r="C31" i="55"/>
  <c r="AQ28" i="55"/>
  <c r="AY28" i="55" s="1"/>
  <c r="AP28" i="55"/>
  <c r="AO28" i="55"/>
  <c r="AN28" i="55"/>
  <c r="AM28" i="55"/>
  <c r="AL28" i="55"/>
  <c r="AK28" i="55"/>
  <c r="AJ28" i="55"/>
  <c r="AI28" i="55"/>
  <c r="AH28" i="55"/>
  <c r="AG28" i="55"/>
  <c r="AF28" i="55"/>
  <c r="AE28" i="55"/>
  <c r="AD28" i="55"/>
  <c r="AC28" i="55"/>
  <c r="AB28" i="55"/>
  <c r="AA28" i="55"/>
  <c r="Z28" i="55"/>
  <c r="Y28" i="55"/>
  <c r="X28" i="55"/>
  <c r="W28" i="55"/>
  <c r="V28" i="55"/>
  <c r="U28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F28" i="55"/>
  <c r="E28" i="55"/>
  <c r="D28" i="55"/>
  <c r="AQ27" i="55"/>
  <c r="AY27" i="55" s="1"/>
  <c r="AP27" i="55"/>
  <c r="AO27" i="55"/>
  <c r="AN27" i="55"/>
  <c r="AM27" i="55"/>
  <c r="AL27" i="55"/>
  <c r="AK27" i="55"/>
  <c r="AJ27" i="55"/>
  <c r="AI27" i="55"/>
  <c r="AH27" i="55"/>
  <c r="AG27" i="55"/>
  <c r="AF27" i="55"/>
  <c r="AE27" i="55"/>
  <c r="AD27" i="55"/>
  <c r="AC27" i="55"/>
  <c r="AB27" i="55"/>
  <c r="AA27" i="55"/>
  <c r="Z27" i="55"/>
  <c r="Y27" i="55"/>
  <c r="X27" i="55"/>
  <c r="W27" i="55"/>
  <c r="V27" i="55"/>
  <c r="U27" i="55"/>
  <c r="T27" i="55"/>
  <c r="S27" i="55"/>
  <c r="R27" i="55"/>
  <c r="Q27" i="55"/>
  <c r="P27" i="55"/>
  <c r="O27" i="55"/>
  <c r="N27" i="55"/>
  <c r="M27" i="55"/>
  <c r="L27" i="55"/>
  <c r="K27" i="55"/>
  <c r="J27" i="55"/>
  <c r="I27" i="55"/>
  <c r="H27" i="55"/>
  <c r="G27" i="55"/>
  <c r="F27" i="55"/>
  <c r="E27" i="55"/>
  <c r="D27" i="55"/>
  <c r="AQ26" i="55"/>
  <c r="AY26" i="55" s="1"/>
  <c r="AP26" i="55"/>
  <c r="AO26" i="55"/>
  <c r="AN26" i="55"/>
  <c r="AM26" i="55"/>
  <c r="AL26" i="55"/>
  <c r="AK26" i="55"/>
  <c r="AJ26" i="55"/>
  <c r="AI26" i="55"/>
  <c r="AH26" i="55"/>
  <c r="AG26" i="55"/>
  <c r="AF26" i="55"/>
  <c r="AE26" i="55"/>
  <c r="AD26" i="55"/>
  <c r="AC26" i="55"/>
  <c r="AB26" i="55"/>
  <c r="AA26" i="55"/>
  <c r="Z26" i="55"/>
  <c r="Y26" i="55"/>
  <c r="X26" i="55"/>
  <c r="W26" i="55"/>
  <c r="V26" i="55"/>
  <c r="U26" i="55"/>
  <c r="T26" i="55"/>
  <c r="S26" i="55"/>
  <c r="R26" i="55"/>
  <c r="Q26" i="55"/>
  <c r="P26" i="55"/>
  <c r="O26" i="55"/>
  <c r="N26" i="55"/>
  <c r="M26" i="55"/>
  <c r="L26" i="55"/>
  <c r="K26" i="55"/>
  <c r="J26" i="55"/>
  <c r="I26" i="55"/>
  <c r="H26" i="55"/>
  <c r="G26" i="55"/>
  <c r="F26" i="55"/>
  <c r="E26" i="55"/>
  <c r="D26" i="55"/>
  <c r="AQ25" i="55"/>
  <c r="AY25" i="55" s="1"/>
  <c r="AP25" i="55"/>
  <c r="AO25" i="55"/>
  <c r="AN25" i="55"/>
  <c r="AM25" i="55"/>
  <c r="AL25" i="55"/>
  <c r="AK25" i="55"/>
  <c r="AJ25" i="55"/>
  <c r="AI25" i="55"/>
  <c r="AH25" i="55"/>
  <c r="AG25" i="55"/>
  <c r="AF25" i="55"/>
  <c r="AE25" i="55"/>
  <c r="AD25" i="55"/>
  <c r="AC25" i="55"/>
  <c r="AB25" i="55"/>
  <c r="AA25" i="55"/>
  <c r="Z25" i="55"/>
  <c r="Y25" i="55"/>
  <c r="X25" i="55"/>
  <c r="W25" i="55"/>
  <c r="V25" i="55"/>
  <c r="U25" i="55"/>
  <c r="T25" i="55"/>
  <c r="S25" i="55"/>
  <c r="R25" i="55"/>
  <c r="Q25" i="55"/>
  <c r="P25" i="55"/>
  <c r="O25" i="55"/>
  <c r="N25" i="55"/>
  <c r="M25" i="55"/>
  <c r="L25" i="55"/>
  <c r="K25" i="55"/>
  <c r="J25" i="55"/>
  <c r="I25" i="55"/>
  <c r="H25" i="55"/>
  <c r="G25" i="55"/>
  <c r="F25" i="55"/>
  <c r="E25" i="55"/>
  <c r="D25" i="55"/>
  <c r="AY24" i="55"/>
  <c r="AQ24" i="55"/>
  <c r="AP24" i="55"/>
  <c r="AO24" i="55"/>
  <c r="AN24" i="55"/>
  <c r="AM24" i="55"/>
  <c r="AL24" i="55"/>
  <c r="AK24" i="55"/>
  <c r="AJ24" i="55"/>
  <c r="AI24" i="55"/>
  <c r="AH24" i="55"/>
  <c r="AG24" i="55"/>
  <c r="AF24" i="55"/>
  <c r="AE24" i="55"/>
  <c r="AD24" i="55"/>
  <c r="AC24" i="55"/>
  <c r="AB24" i="55"/>
  <c r="AA24" i="55"/>
  <c r="Z24" i="55"/>
  <c r="Y24" i="55"/>
  <c r="X24" i="55"/>
  <c r="W24" i="55"/>
  <c r="V24" i="55"/>
  <c r="U24" i="55"/>
  <c r="T24" i="55"/>
  <c r="S24" i="55"/>
  <c r="R24" i="55"/>
  <c r="Q24" i="55"/>
  <c r="P24" i="55"/>
  <c r="O24" i="55"/>
  <c r="N24" i="55"/>
  <c r="M24" i="55"/>
  <c r="L24" i="55"/>
  <c r="K24" i="55"/>
  <c r="J24" i="55"/>
  <c r="I24" i="55"/>
  <c r="H24" i="55"/>
  <c r="G24" i="55"/>
  <c r="F24" i="55"/>
  <c r="E24" i="55"/>
  <c r="D24" i="55"/>
  <c r="AQ23" i="55"/>
  <c r="AY23" i="55" s="1"/>
  <c r="AP23" i="55"/>
  <c r="AO23" i="55"/>
  <c r="AN23" i="55"/>
  <c r="AM23" i="55"/>
  <c r="AL23" i="55"/>
  <c r="AK23" i="55"/>
  <c r="AJ23" i="55"/>
  <c r="AI23" i="55"/>
  <c r="AH23" i="55"/>
  <c r="AG23" i="55"/>
  <c r="AF23" i="55"/>
  <c r="AE23" i="55"/>
  <c r="AD23" i="55"/>
  <c r="AC23" i="55"/>
  <c r="AB23" i="55"/>
  <c r="AA23" i="55"/>
  <c r="Z23" i="55"/>
  <c r="Y23" i="55"/>
  <c r="X23" i="55"/>
  <c r="W23" i="55"/>
  <c r="V23" i="55"/>
  <c r="U23" i="55"/>
  <c r="T23" i="55"/>
  <c r="S23" i="55"/>
  <c r="R23" i="55"/>
  <c r="Q23" i="55"/>
  <c r="P23" i="55"/>
  <c r="O23" i="55"/>
  <c r="N23" i="55"/>
  <c r="M23" i="55"/>
  <c r="L23" i="55"/>
  <c r="K23" i="55"/>
  <c r="J23" i="55"/>
  <c r="I23" i="55"/>
  <c r="H23" i="55"/>
  <c r="G23" i="55"/>
  <c r="F23" i="55"/>
  <c r="E23" i="55"/>
  <c r="D23" i="55"/>
  <c r="AQ22" i="55"/>
  <c r="AY22" i="55" s="1"/>
  <c r="AP22" i="55"/>
  <c r="AO22" i="55"/>
  <c r="AN22" i="55"/>
  <c r="AM22" i="55"/>
  <c r="AL22" i="55"/>
  <c r="AK22" i="55"/>
  <c r="AJ22" i="55"/>
  <c r="AI22" i="55"/>
  <c r="AH22" i="55"/>
  <c r="AG22" i="55"/>
  <c r="AF22" i="55"/>
  <c r="AE22" i="55"/>
  <c r="AD22" i="55"/>
  <c r="AC22" i="55"/>
  <c r="AB22" i="55"/>
  <c r="AA22" i="55"/>
  <c r="Z22" i="55"/>
  <c r="Y22" i="55"/>
  <c r="X22" i="55"/>
  <c r="W22" i="55"/>
  <c r="V22" i="55"/>
  <c r="U22" i="55"/>
  <c r="T22" i="55"/>
  <c r="S22" i="55"/>
  <c r="R22" i="55"/>
  <c r="Q22" i="55"/>
  <c r="P22" i="55"/>
  <c r="O22" i="55"/>
  <c r="N22" i="55"/>
  <c r="M22" i="55"/>
  <c r="L22" i="55"/>
  <c r="K22" i="55"/>
  <c r="J22" i="55"/>
  <c r="I22" i="55"/>
  <c r="H22" i="55"/>
  <c r="G22" i="55"/>
  <c r="F22" i="55"/>
  <c r="E22" i="55"/>
  <c r="D22" i="55"/>
  <c r="AQ21" i="55"/>
  <c r="AY21" i="55" s="1"/>
  <c r="AP21" i="55"/>
  <c r="AO21" i="55"/>
  <c r="AN21" i="55"/>
  <c r="AM21" i="55"/>
  <c r="AL21" i="55"/>
  <c r="AK21" i="55"/>
  <c r="AJ21" i="55"/>
  <c r="AI21" i="55"/>
  <c r="AH21" i="55"/>
  <c r="AG21" i="55"/>
  <c r="AF21" i="55"/>
  <c r="AE21" i="55"/>
  <c r="AD21" i="55"/>
  <c r="AC21" i="55"/>
  <c r="AB21" i="55"/>
  <c r="AA21" i="55"/>
  <c r="Z21" i="55"/>
  <c r="Y21" i="55"/>
  <c r="X21" i="55"/>
  <c r="W21" i="55"/>
  <c r="V21" i="55"/>
  <c r="U21" i="55"/>
  <c r="T21" i="55"/>
  <c r="S21" i="55"/>
  <c r="R21" i="55"/>
  <c r="Q21" i="55"/>
  <c r="P21" i="55"/>
  <c r="O21" i="55"/>
  <c r="N21" i="55"/>
  <c r="M21" i="55"/>
  <c r="L21" i="55"/>
  <c r="K21" i="55"/>
  <c r="J21" i="55"/>
  <c r="I21" i="55"/>
  <c r="H21" i="55"/>
  <c r="G21" i="55"/>
  <c r="F21" i="55"/>
  <c r="E21" i="55"/>
  <c r="D21" i="55"/>
  <c r="BE16" i="55"/>
  <c r="BC16" i="55"/>
  <c r="BA16" i="55"/>
  <c r="AY16" i="55"/>
  <c r="AW16" i="55"/>
  <c r="AR16" i="55"/>
  <c r="AZ16" i="55" s="1"/>
  <c r="AR14" i="55"/>
  <c r="BE11" i="55"/>
  <c r="AX11" i="55"/>
  <c r="AR11" i="55"/>
  <c r="BB11" i="55" s="1"/>
  <c r="BE10" i="55"/>
  <c r="AR10" i="55"/>
  <c r="AZ10" i="55" s="1"/>
  <c r="BE9" i="55"/>
  <c r="AR9" i="55"/>
  <c r="BD9" i="55" s="1"/>
  <c r="BE8" i="55"/>
  <c r="AR8" i="55"/>
  <c r="BD8" i="55" s="1"/>
  <c r="BE7" i="55"/>
  <c r="AR7" i="55"/>
  <c r="AZ7" i="55" s="1"/>
  <c r="BE6" i="55"/>
  <c r="AR6" i="55"/>
  <c r="AX6" i="55" s="1"/>
  <c r="BE5" i="55"/>
  <c r="AX5" i="55"/>
  <c r="AR5" i="55"/>
  <c r="BE4" i="55"/>
  <c r="AR4" i="55"/>
  <c r="AX4" i="55" s="1"/>
  <c r="L33" i="54"/>
  <c r="J33" i="54"/>
  <c r="H33" i="54"/>
  <c r="F33" i="54"/>
  <c r="C33" i="54"/>
  <c r="D33" i="54" s="1"/>
  <c r="H30" i="54"/>
  <c r="C30" i="54"/>
  <c r="F30" i="54" s="1"/>
  <c r="G30" i="54" s="1"/>
  <c r="H29" i="54"/>
  <c r="C29" i="54"/>
  <c r="F29" i="54" s="1"/>
  <c r="G29" i="54" s="1"/>
  <c r="H28" i="54"/>
  <c r="C28" i="54"/>
  <c r="F28" i="54" s="1"/>
  <c r="G28" i="54" s="1"/>
  <c r="H27" i="54"/>
  <c r="C27" i="54"/>
  <c r="F27" i="54" s="1"/>
  <c r="G27" i="54" s="1"/>
  <c r="H26" i="54"/>
  <c r="C26" i="54"/>
  <c r="F26" i="54" s="1"/>
  <c r="G26" i="54" s="1"/>
  <c r="H25" i="54"/>
  <c r="C25" i="54"/>
  <c r="F25" i="54" s="1"/>
  <c r="G25" i="54" s="1"/>
  <c r="H24" i="54"/>
  <c r="C24" i="54"/>
  <c r="F24" i="54" s="1"/>
  <c r="G24" i="54" s="1"/>
  <c r="H23" i="54"/>
  <c r="C23" i="54"/>
  <c r="F23" i="54" s="1"/>
  <c r="G23" i="54" s="1"/>
  <c r="H22" i="54"/>
  <c r="C22" i="54"/>
  <c r="L21" i="54"/>
  <c r="J21" i="54"/>
  <c r="K21" i="54" s="1"/>
  <c r="H21" i="54"/>
  <c r="F21" i="54"/>
  <c r="G21" i="54" s="1"/>
  <c r="C21" i="54"/>
  <c r="AQ33" i="53"/>
  <c r="AP33" i="53"/>
  <c r="AO33" i="53"/>
  <c r="AN33" i="53"/>
  <c r="AM33" i="53"/>
  <c r="AL33" i="53"/>
  <c r="AK33" i="53"/>
  <c r="AJ33" i="53"/>
  <c r="AI33" i="53"/>
  <c r="AH33" i="53"/>
  <c r="AG33" i="53"/>
  <c r="AF33" i="53"/>
  <c r="AE33" i="53"/>
  <c r="AD33" i="53"/>
  <c r="AC33" i="53"/>
  <c r="AB33" i="53"/>
  <c r="AA33" i="53"/>
  <c r="Z33" i="53"/>
  <c r="Y33" i="53"/>
  <c r="X33" i="53"/>
  <c r="W33" i="53"/>
  <c r="V33" i="53"/>
  <c r="U33" i="53"/>
  <c r="T33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D33" i="53"/>
  <c r="C33" i="53"/>
  <c r="BE31" i="53"/>
  <c r="BC31" i="53"/>
  <c r="AQ31" i="53"/>
  <c r="AP31" i="53"/>
  <c r="AO31" i="53"/>
  <c r="AN31" i="53"/>
  <c r="AM31" i="53"/>
  <c r="AL31" i="53"/>
  <c r="AK31" i="53"/>
  <c r="AJ31" i="53"/>
  <c r="AI31" i="53"/>
  <c r="AH31" i="53"/>
  <c r="AG31" i="53"/>
  <c r="AF31" i="53"/>
  <c r="AE31" i="53"/>
  <c r="AD31" i="53"/>
  <c r="AC31" i="53"/>
  <c r="AB31" i="53"/>
  <c r="AA31" i="53"/>
  <c r="Z31" i="53"/>
  <c r="Y31" i="53"/>
  <c r="X31" i="53"/>
  <c r="W31" i="53"/>
  <c r="V31" i="53"/>
  <c r="U31" i="53"/>
  <c r="S31" i="53"/>
  <c r="R31" i="53"/>
  <c r="Q31" i="53"/>
  <c r="P31" i="53"/>
  <c r="O31" i="53"/>
  <c r="N31" i="53"/>
  <c r="M31" i="53"/>
  <c r="L31" i="53"/>
  <c r="K31" i="53"/>
  <c r="J31" i="53"/>
  <c r="I31" i="53"/>
  <c r="H31" i="53"/>
  <c r="G31" i="53"/>
  <c r="F31" i="53"/>
  <c r="E31" i="53"/>
  <c r="D31" i="53"/>
  <c r="AY26" i="53"/>
  <c r="AY25" i="53"/>
  <c r="AY24" i="53"/>
  <c r="AY23" i="53"/>
  <c r="AY22" i="53"/>
  <c r="BE16" i="53"/>
  <c r="BC16" i="53"/>
  <c r="BA16" i="53"/>
  <c r="AY16" i="53"/>
  <c r="AW16" i="53"/>
  <c r="AR16" i="53"/>
  <c r="BE14" i="53"/>
  <c r="BC14" i="53"/>
  <c r="BA14" i="53"/>
  <c r="BB14" i="53" s="1"/>
  <c r="AY14" i="53"/>
  <c r="AZ14" i="53" s="1"/>
  <c r="AW14" i="53"/>
  <c r="AR14" i="53"/>
  <c r="BE11" i="53"/>
  <c r="BC11" i="53"/>
  <c r="BD11" i="53" s="1"/>
  <c r="BA11" i="53"/>
  <c r="BB11" i="53" s="1"/>
  <c r="AY11" i="53"/>
  <c r="AZ11" i="53" s="1"/>
  <c r="AW11" i="53"/>
  <c r="BE10" i="53"/>
  <c r="BC10" i="53"/>
  <c r="BA10" i="53"/>
  <c r="AY10" i="53"/>
  <c r="AW10" i="53"/>
  <c r="AR10" i="53"/>
  <c r="BE9" i="53"/>
  <c r="BC9" i="53"/>
  <c r="BA9" i="53"/>
  <c r="AY9" i="53"/>
  <c r="AW9" i="53"/>
  <c r="AR9" i="53"/>
  <c r="BE8" i="53"/>
  <c r="BC8" i="53"/>
  <c r="BA8" i="53"/>
  <c r="AY8" i="53"/>
  <c r="AW8" i="53"/>
  <c r="AR8" i="53"/>
  <c r="BB8" i="53" s="1"/>
  <c r="BE7" i="53"/>
  <c r="BC7" i="53"/>
  <c r="BA7" i="53"/>
  <c r="BB7" i="53" s="1"/>
  <c r="AY7" i="53"/>
  <c r="AW7" i="53"/>
  <c r="AR7" i="53"/>
  <c r="BE6" i="53"/>
  <c r="BC6" i="53"/>
  <c r="BA6" i="53"/>
  <c r="AY6" i="53"/>
  <c r="AW6" i="53"/>
  <c r="AR6" i="53"/>
  <c r="BE5" i="53"/>
  <c r="BC5" i="53"/>
  <c r="BA5" i="53"/>
  <c r="AY5" i="53"/>
  <c r="AW5" i="53"/>
  <c r="AX5" i="53" s="1"/>
  <c r="AR5" i="53"/>
  <c r="BF5" i="53" s="1"/>
  <c r="BE4" i="53"/>
  <c r="BC4" i="53"/>
  <c r="BA4" i="53"/>
  <c r="AY4" i="53"/>
  <c r="AW4" i="53"/>
  <c r="AR4" i="53"/>
  <c r="D19" i="34"/>
  <c r="AY15" i="14"/>
  <c r="AZ15" i="14" s="1"/>
  <c r="AW15" i="14"/>
  <c r="AX15" i="14" s="1"/>
  <c r="BA15" i="14"/>
  <c r="BB15" i="14" s="1"/>
  <c r="BE15" i="14"/>
  <c r="BF15" i="14" s="1"/>
  <c r="BC15" i="14"/>
  <c r="BD15" i="14" s="1"/>
  <c r="BC5" i="14"/>
  <c r="BC6" i="14"/>
  <c r="BC7" i="14"/>
  <c r="BC8" i="14"/>
  <c r="BC9" i="14"/>
  <c r="BC10" i="14"/>
  <c r="BC11" i="14"/>
  <c r="BC12" i="14"/>
  <c r="BD12" i="14" s="1"/>
  <c r="BC4" i="14"/>
  <c r="BA5" i="14"/>
  <c r="BA6" i="14"/>
  <c r="BA7" i="14"/>
  <c r="BA8" i="14"/>
  <c r="BA9" i="14"/>
  <c r="BA10" i="14"/>
  <c r="BA11" i="14"/>
  <c r="BA12" i="14"/>
  <c r="BA4" i="14"/>
  <c r="BE5" i="14"/>
  <c r="BE6" i="14"/>
  <c r="BE7" i="14"/>
  <c r="BE8" i="14"/>
  <c r="BE9" i="14"/>
  <c r="BE10" i="14"/>
  <c r="BE11" i="14"/>
  <c r="BE12" i="14"/>
  <c r="BE4" i="14"/>
  <c r="AY5" i="14"/>
  <c r="AY6" i="14"/>
  <c r="AY7" i="14"/>
  <c r="AY8" i="14"/>
  <c r="AY9" i="14"/>
  <c r="AY10" i="14"/>
  <c r="AY11" i="14"/>
  <c r="AY12" i="14"/>
  <c r="AY4" i="14"/>
  <c r="AW5" i="14"/>
  <c r="AW6" i="14"/>
  <c r="AW7" i="14"/>
  <c r="AW8" i="14"/>
  <c r="AW9" i="14"/>
  <c r="AW10" i="14"/>
  <c r="AW11" i="14"/>
  <c r="AW12" i="14"/>
  <c r="AW4" i="14"/>
  <c r="AX4" i="14" s="1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C33" i="14"/>
  <c r="AR12" i="14"/>
  <c r="AZ12" i="14"/>
  <c r="BB12" i="14"/>
  <c r="BF12" i="14"/>
  <c r="AR17" i="14"/>
  <c r="AR4" i="14"/>
  <c r="J6" i="47"/>
  <c r="J7" i="47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J33" i="47"/>
  <c r="J37" i="47"/>
  <c r="J39" i="47"/>
  <c r="J40" i="47"/>
  <c r="J41" i="47"/>
  <c r="J5" i="47"/>
  <c r="H6" i="47"/>
  <c r="K6" i="47" s="1"/>
  <c r="H7" i="47"/>
  <c r="K7" i="47" s="1"/>
  <c r="H8" i="47"/>
  <c r="H9" i="47"/>
  <c r="K9" i="47" s="1"/>
  <c r="H10" i="47"/>
  <c r="H11" i="47"/>
  <c r="H12" i="47"/>
  <c r="K12" i="47" s="1"/>
  <c r="H13" i="47"/>
  <c r="K13" i="47" s="1"/>
  <c r="H14" i="47"/>
  <c r="K14" i="47" s="1"/>
  <c r="H15" i="47"/>
  <c r="K15" i="47" s="1"/>
  <c r="H16" i="47"/>
  <c r="K16" i="47" s="1"/>
  <c r="H17" i="47"/>
  <c r="K17" i="47" s="1"/>
  <c r="H18" i="47"/>
  <c r="H19" i="47"/>
  <c r="K19" i="47" s="1"/>
  <c r="H20" i="47"/>
  <c r="K20" i="47" s="1"/>
  <c r="H21" i="47"/>
  <c r="K21" i="47" s="1"/>
  <c r="H22" i="47"/>
  <c r="K22" i="47" s="1"/>
  <c r="H23" i="47"/>
  <c r="K23" i="47" s="1"/>
  <c r="H24" i="47"/>
  <c r="H25" i="47"/>
  <c r="K25" i="47" s="1"/>
  <c r="H27" i="47"/>
  <c r="H28" i="47"/>
  <c r="H29" i="47"/>
  <c r="H30" i="47"/>
  <c r="K30" i="47" s="1"/>
  <c r="H31" i="47"/>
  <c r="K31" i="47" s="1"/>
  <c r="H32" i="47"/>
  <c r="K32" i="47" s="1"/>
  <c r="H33" i="47"/>
  <c r="K33" i="47" s="1"/>
  <c r="H34" i="47"/>
  <c r="H35" i="47"/>
  <c r="H36" i="47"/>
  <c r="H37" i="47"/>
  <c r="H38" i="47"/>
  <c r="H39" i="47"/>
  <c r="H40" i="47"/>
  <c r="H5" i="47"/>
  <c r="H32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K26" i="46" s="1"/>
  <c r="J27" i="46"/>
  <c r="J28" i="46"/>
  <c r="J29" i="46"/>
  <c r="J30" i="46"/>
  <c r="J31" i="46"/>
  <c r="J33" i="46"/>
  <c r="J37" i="46"/>
  <c r="J39" i="46"/>
  <c r="J40" i="46"/>
  <c r="J41" i="46"/>
  <c r="J5" i="46"/>
  <c r="H6" i="46"/>
  <c r="K6" i="46" s="1"/>
  <c r="H7" i="46"/>
  <c r="K7" i="46" s="1"/>
  <c r="H8" i="46"/>
  <c r="K8" i="46" s="1"/>
  <c r="H9" i="46"/>
  <c r="K9" i="46" s="1"/>
  <c r="H10" i="46"/>
  <c r="H11" i="46"/>
  <c r="K11" i="46" s="1"/>
  <c r="H12" i="46"/>
  <c r="H13" i="46"/>
  <c r="K13" i="46" s="1"/>
  <c r="H14" i="46"/>
  <c r="K14" i="46" s="1"/>
  <c r="H15" i="46"/>
  <c r="K15" i="46" s="1"/>
  <c r="H16" i="46"/>
  <c r="K16" i="46" s="1"/>
  <c r="H17" i="46"/>
  <c r="K17" i="46" s="1"/>
  <c r="H18" i="46"/>
  <c r="H19" i="46"/>
  <c r="K19" i="46" s="1"/>
  <c r="H20" i="46"/>
  <c r="K20" i="46" s="1"/>
  <c r="H21" i="46"/>
  <c r="K21" i="46" s="1"/>
  <c r="H22" i="46"/>
  <c r="K22" i="46" s="1"/>
  <c r="H23" i="46"/>
  <c r="K23" i="46" s="1"/>
  <c r="H24" i="46"/>
  <c r="K24" i="46" s="1"/>
  <c r="H25" i="46"/>
  <c r="K25" i="46" s="1"/>
  <c r="H27" i="46"/>
  <c r="H28" i="46"/>
  <c r="H29" i="46"/>
  <c r="H30" i="46"/>
  <c r="K30" i="46" s="1"/>
  <c r="H31" i="46"/>
  <c r="K31" i="46" s="1"/>
  <c r="H33" i="46"/>
  <c r="H34" i="46"/>
  <c r="H35" i="46"/>
  <c r="H36" i="46"/>
  <c r="H37" i="46"/>
  <c r="K37" i="46" s="1"/>
  <c r="H38" i="46"/>
  <c r="H39" i="46"/>
  <c r="H40" i="46"/>
  <c r="H5" i="46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30" i="45"/>
  <c r="J31" i="45"/>
  <c r="J33" i="45"/>
  <c r="J37" i="45"/>
  <c r="J39" i="45"/>
  <c r="J40" i="45"/>
  <c r="J41" i="45"/>
  <c r="J5" i="45"/>
  <c r="H6" i="45"/>
  <c r="K6" i="45" s="1"/>
  <c r="H7" i="45"/>
  <c r="K7" i="45" s="1"/>
  <c r="H8" i="45"/>
  <c r="K8" i="45" s="1"/>
  <c r="H9" i="45"/>
  <c r="K9" i="45" s="1"/>
  <c r="H10" i="45"/>
  <c r="K10" i="45" s="1"/>
  <c r="H11" i="45"/>
  <c r="K11" i="45" s="1"/>
  <c r="H12" i="45"/>
  <c r="K12" i="45" s="1"/>
  <c r="H13" i="45"/>
  <c r="K13" i="45" s="1"/>
  <c r="H14" i="45"/>
  <c r="K14" i="45" s="1"/>
  <c r="H15" i="45"/>
  <c r="K15" i="45" s="1"/>
  <c r="H16" i="45"/>
  <c r="K16" i="45" s="1"/>
  <c r="H17" i="45"/>
  <c r="K17" i="45" s="1"/>
  <c r="H18" i="45"/>
  <c r="K18" i="45" s="1"/>
  <c r="H19" i="45"/>
  <c r="K19" i="45" s="1"/>
  <c r="H20" i="45"/>
  <c r="K20" i="45" s="1"/>
  <c r="H21" i="45"/>
  <c r="K21" i="45" s="1"/>
  <c r="H22" i="45"/>
  <c r="K22" i="45" s="1"/>
  <c r="H23" i="45"/>
  <c r="K23" i="45" s="1"/>
  <c r="H24" i="45"/>
  <c r="K24" i="45" s="1"/>
  <c r="H25" i="45"/>
  <c r="K25" i="45" s="1"/>
  <c r="H27" i="45"/>
  <c r="H28" i="45"/>
  <c r="K28" i="45" s="1"/>
  <c r="H29" i="45"/>
  <c r="H30" i="45"/>
  <c r="K30" i="45" s="1"/>
  <c r="H31" i="45"/>
  <c r="H32" i="45"/>
  <c r="H33" i="45"/>
  <c r="K33" i="45" s="1"/>
  <c r="H34" i="45"/>
  <c r="H35" i="45"/>
  <c r="H36" i="45"/>
  <c r="H37" i="45"/>
  <c r="H38" i="45"/>
  <c r="H39" i="45"/>
  <c r="H40" i="45"/>
  <c r="H5" i="45"/>
  <c r="F33" i="45"/>
  <c r="L52" i="51"/>
  <c r="K52" i="51"/>
  <c r="J52" i="51"/>
  <c r="L51" i="51"/>
  <c r="K51" i="51"/>
  <c r="J51" i="51"/>
  <c r="L50" i="51"/>
  <c r="K50" i="51"/>
  <c r="J50" i="51"/>
  <c r="L49" i="51"/>
  <c r="K49" i="51"/>
  <c r="J49" i="51"/>
  <c r="L48" i="51"/>
  <c r="K48" i="51"/>
  <c r="J48" i="51"/>
  <c r="L47" i="51"/>
  <c r="K47" i="51"/>
  <c r="J47" i="51"/>
  <c r="L46" i="51"/>
  <c r="K46" i="51"/>
  <c r="J46" i="51"/>
  <c r="L45" i="51"/>
  <c r="K45" i="51"/>
  <c r="J45" i="51"/>
  <c r="L44" i="51"/>
  <c r="K44" i="51"/>
  <c r="J44" i="51"/>
  <c r="L43" i="51"/>
  <c r="K43" i="51"/>
  <c r="J43" i="51"/>
  <c r="L42" i="51"/>
  <c r="K42" i="51"/>
  <c r="J42" i="51"/>
  <c r="L41" i="51"/>
  <c r="K41" i="51"/>
  <c r="J41" i="51"/>
  <c r="L40" i="51"/>
  <c r="K40" i="51"/>
  <c r="J40" i="51"/>
  <c r="K39" i="51"/>
  <c r="J39" i="51"/>
  <c r="E39" i="51"/>
  <c r="H39" i="51" s="1"/>
  <c r="L39" i="51" s="1"/>
  <c r="K38" i="51"/>
  <c r="J38" i="51"/>
  <c r="H38" i="51"/>
  <c r="L38" i="51" s="1"/>
  <c r="G38" i="51"/>
  <c r="K37" i="51"/>
  <c r="J37" i="51"/>
  <c r="H37" i="51"/>
  <c r="L37" i="51" s="1"/>
  <c r="G37" i="51"/>
  <c r="L36" i="51"/>
  <c r="K36" i="51"/>
  <c r="J36" i="51"/>
  <c r="H36" i="51"/>
  <c r="G36" i="51"/>
  <c r="K35" i="51"/>
  <c r="J35" i="51"/>
  <c r="H35" i="51"/>
  <c r="L35" i="51" s="1"/>
  <c r="G35" i="51"/>
  <c r="K34" i="51"/>
  <c r="J34" i="51"/>
  <c r="H34" i="51"/>
  <c r="L34" i="51" s="1"/>
  <c r="G34" i="51"/>
  <c r="K33" i="51"/>
  <c r="J33" i="51"/>
  <c r="H33" i="51"/>
  <c r="L33" i="51" s="1"/>
  <c r="G33" i="51"/>
  <c r="K32" i="51"/>
  <c r="J32" i="51"/>
  <c r="H32" i="51"/>
  <c r="L32" i="51" s="1"/>
  <c r="G32" i="51"/>
  <c r="K31" i="51"/>
  <c r="J31" i="51"/>
  <c r="H31" i="51"/>
  <c r="L31" i="51" s="1"/>
  <c r="G31" i="51"/>
  <c r="L30" i="51"/>
  <c r="K30" i="51"/>
  <c r="J30" i="51"/>
  <c r="H30" i="51"/>
  <c r="G30" i="51"/>
  <c r="K29" i="51"/>
  <c r="J29" i="51"/>
  <c r="H29" i="51"/>
  <c r="L29" i="51" s="1"/>
  <c r="G29" i="51"/>
  <c r="K28" i="51"/>
  <c r="J28" i="51"/>
  <c r="H28" i="51"/>
  <c r="L28" i="51" s="1"/>
  <c r="G28" i="51"/>
  <c r="K27" i="51"/>
  <c r="J27" i="51"/>
  <c r="H27" i="51"/>
  <c r="L27" i="51" s="1"/>
  <c r="G27" i="51"/>
  <c r="K26" i="51"/>
  <c r="J26" i="51"/>
  <c r="H26" i="51"/>
  <c r="L26" i="51" s="1"/>
  <c r="G26" i="51"/>
  <c r="K25" i="51"/>
  <c r="J25" i="51"/>
  <c r="H25" i="51"/>
  <c r="L25" i="51" s="1"/>
  <c r="G25" i="51"/>
  <c r="L24" i="51"/>
  <c r="K24" i="51"/>
  <c r="J24" i="51"/>
  <c r="H24" i="51"/>
  <c r="G24" i="51"/>
  <c r="K23" i="51"/>
  <c r="J23" i="51"/>
  <c r="H23" i="51"/>
  <c r="L23" i="51" s="1"/>
  <c r="G23" i="51"/>
  <c r="K22" i="51"/>
  <c r="J22" i="51"/>
  <c r="H22" i="51"/>
  <c r="L22" i="51" s="1"/>
  <c r="G22" i="51"/>
  <c r="K21" i="51"/>
  <c r="J21" i="51"/>
  <c r="H21" i="51"/>
  <c r="L21" i="51" s="1"/>
  <c r="G21" i="51"/>
  <c r="K20" i="51"/>
  <c r="J20" i="51"/>
  <c r="H20" i="51"/>
  <c r="L20" i="51" s="1"/>
  <c r="G20" i="51"/>
  <c r="K19" i="51"/>
  <c r="J19" i="51"/>
  <c r="H19" i="51"/>
  <c r="L19" i="51" s="1"/>
  <c r="G19" i="51"/>
  <c r="K18" i="51"/>
  <c r="J18" i="51"/>
  <c r="H18" i="51"/>
  <c r="L18" i="51" s="1"/>
  <c r="G18" i="51"/>
  <c r="K17" i="51"/>
  <c r="J17" i="51"/>
  <c r="H17" i="51"/>
  <c r="L17" i="51" s="1"/>
  <c r="G17" i="51"/>
  <c r="K16" i="51"/>
  <c r="J16" i="51"/>
  <c r="H16" i="51"/>
  <c r="L16" i="51" s="1"/>
  <c r="G16" i="51"/>
  <c r="K15" i="51"/>
  <c r="J15" i="51"/>
  <c r="H15" i="51"/>
  <c r="L15" i="51" s="1"/>
  <c r="G15" i="51"/>
  <c r="L14" i="51"/>
  <c r="K14" i="51"/>
  <c r="J14" i="51"/>
  <c r="H14" i="51"/>
  <c r="G14" i="51"/>
  <c r="K13" i="51"/>
  <c r="J13" i="51"/>
  <c r="H13" i="51"/>
  <c r="L13" i="51" s="1"/>
  <c r="G13" i="51"/>
  <c r="K12" i="51"/>
  <c r="J12" i="51"/>
  <c r="H12" i="51"/>
  <c r="L12" i="51" s="1"/>
  <c r="G12" i="51"/>
  <c r="K11" i="51"/>
  <c r="J11" i="51"/>
  <c r="H11" i="51"/>
  <c r="L11" i="51" s="1"/>
  <c r="G11" i="51"/>
  <c r="K10" i="51"/>
  <c r="J10" i="51"/>
  <c r="H10" i="51"/>
  <c r="L10" i="51" s="1"/>
  <c r="G10" i="51"/>
  <c r="K9" i="51"/>
  <c r="J9" i="51"/>
  <c r="H9" i="51"/>
  <c r="L9" i="51" s="1"/>
  <c r="G9" i="51"/>
  <c r="L8" i="51"/>
  <c r="K8" i="51"/>
  <c r="J8" i="51"/>
  <c r="H8" i="51"/>
  <c r="G8" i="51"/>
  <c r="K7" i="51"/>
  <c r="J7" i="51"/>
  <c r="H7" i="51"/>
  <c r="L7" i="51" s="1"/>
  <c r="G7" i="51"/>
  <c r="K6" i="51"/>
  <c r="J6" i="51"/>
  <c r="H6" i="51"/>
  <c r="L6" i="51" s="1"/>
  <c r="G6" i="51"/>
  <c r="K5" i="51"/>
  <c r="J5" i="51"/>
  <c r="H5" i="51"/>
  <c r="L5" i="51" s="1"/>
  <c r="G5" i="51"/>
  <c r="L4" i="51"/>
  <c r="K4" i="51"/>
  <c r="J4" i="51"/>
  <c r="H4" i="51"/>
  <c r="G4" i="51"/>
  <c r="L52" i="50"/>
  <c r="K52" i="50"/>
  <c r="J52" i="50"/>
  <c r="L51" i="50"/>
  <c r="K51" i="50"/>
  <c r="J51" i="50"/>
  <c r="L50" i="50"/>
  <c r="K50" i="50"/>
  <c r="J50" i="50"/>
  <c r="L49" i="50"/>
  <c r="K49" i="50"/>
  <c r="J49" i="50"/>
  <c r="L48" i="50"/>
  <c r="K48" i="50"/>
  <c r="J48" i="50"/>
  <c r="L47" i="50"/>
  <c r="K47" i="50"/>
  <c r="J47" i="50"/>
  <c r="L46" i="50"/>
  <c r="K46" i="50"/>
  <c r="J46" i="50"/>
  <c r="L45" i="50"/>
  <c r="K45" i="50"/>
  <c r="J45" i="50"/>
  <c r="L44" i="50"/>
  <c r="K44" i="50"/>
  <c r="J44" i="50"/>
  <c r="L43" i="50"/>
  <c r="K43" i="50"/>
  <c r="J43" i="50"/>
  <c r="L42" i="50"/>
  <c r="K42" i="50"/>
  <c r="J42" i="50"/>
  <c r="L41" i="50"/>
  <c r="K41" i="50"/>
  <c r="J41" i="50"/>
  <c r="L40" i="50"/>
  <c r="K40" i="50"/>
  <c r="J40" i="50"/>
  <c r="K39" i="50"/>
  <c r="J39" i="50"/>
  <c r="E39" i="50"/>
  <c r="G39" i="50" s="1"/>
  <c r="K38" i="50"/>
  <c r="J38" i="50"/>
  <c r="H38" i="50"/>
  <c r="L38" i="50" s="1"/>
  <c r="G38" i="50"/>
  <c r="K37" i="50"/>
  <c r="J37" i="50"/>
  <c r="H37" i="50"/>
  <c r="L37" i="50" s="1"/>
  <c r="G37" i="50"/>
  <c r="L36" i="50"/>
  <c r="K36" i="50"/>
  <c r="J36" i="50"/>
  <c r="H36" i="50"/>
  <c r="G36" i="50"/>
  <c r="K35" i="50"/>
  <c r="J35" i="50"/>
  <c r="H35" i="50"/>
  <c r="L35" i="50" s="1"/>
  <c r="G35" i="50"/>
  <c r="K34" i="50"/>
  <c r="J34" i="50"/>
  <c r="H34" i="50"/>
  <c r="L34" i="50" s="1"/>
  <c r="G34" i="50"/>
  <c r="K33" i="50"/>
  <c r="J33" i="50"/>
  <c r="H33" i="50"/>
  <c r="L33" i="50" s="1"/>
  <c r="G33" i="50"/>
  <c r="K32" i="50"/>
  <c r="J32" i="50"/>
  <c r="H32" i="50"/>
  <c r="L32" i="50" s="1"/>
  <c r="G32" i="50"/>
  <c r="K31" i="50"/>
  <c r="J31" i="50"/>
  <c r="H31" i="50"/>
  <c r="L31" i="50" s="1"/>
  <c r="G31" i="50"/>
  <c r="K30" i="50"/>
  <c r="J30" i="50"/>
  <c r="H30" i="50"/>
  <c r="L30" i="50" s="1"/>
  <c r="G30" i="50"/>
  <c r="K29" i="50"/>
  <c r="J29" i="50"/>
  <c r="H29" i="50"/>
  <c r="L29" i="50" s="1"/>
  <c r="G29" i="50"/>
  <c r="K28" i="50"/>
  <c r="J28" i="50"/>
  <c r="H28" i="50"/>
  <c r="L28" i="50" s="1"/>
  <c r="G28" i="50"/>
  <c r="K27" i="50"/>
  <c r="J27" i="50"/>
  <c r="H27" i="50"/>
  <c r="L27" i="50" s="1"/>
  <c r="G27" i="50"/>
  <c r="K26" i="50"/>
  <c r="J26" i="50"/>
  <c r="H26" i="50"/>
  <c r="L26" i="50" s="1"/>
  <c r="G26" i="50"/>
  <c r="K25" i="50"/>
  <c r="J25" i="50"/>
  <c r="H25" i="50"/>
  <c r="L25" i="50" s="1"/>
  <c r="G25" i="50"/>
  <c r="K24" i="50"/>
  <c r="J24" i="50"/>
  <c r="H24" i="50"/>
  <c r="L24" i="50" s="1"/>
  <c r="G24" i="50"/>
  <c r="K23" i="50"/>
  <c r="J23" i="50"/>
  <c r="H23" i="50"/>
  <c r="L23" i="50" s="1"/>
  <c r="G23" i="50"/>
  <c r="L22" i="50"/>
  <c r="K22" i="50"/>
  <c r="J22" i="50"/>
  <c r="H22" i="50"/>
  <c r="G22" i="50"/>
  <c r="K21" i="50"/>
  <c r="J21" i="50"/>
  <c r="H21" i="50"/>
  <c r="L21" i="50" s="1"/>
  <c r="G21" i="50"/>
  <c r="K20" i="50"/>
  <c r="J20" i="50"/>
  <c r="H20" i="50"/>
  <c r="L20" i="50" s="1"/>
  <c r="G20" i="50"/>
  <c r="K19" i="50"/>
  <c r="J19" i="50"/>
  <c r="H19" i="50"/>
  <c r="L19" i="50" s="1"/>
  <c r="G19" i="50"/>
  <c r="K18" i="50"/>
  <c r="J18" i="50"/>
  <c r="H18" i="50"/>
  <c r="L18" i="50" s="1"/>
  <c r="G18" i="50"/>
  <c r="K17" i="50"/>
  <c r="J17" i="50"/>
  <c r="H17" i="50"/>
  <c r="L17" i="50" s="1"/>
  <c r="G17" i="50"/>
  <c r="L16" i="50"/>
  <c r="K16" i="50"/>
  <c r="J16" i="50"/>
  <c r="H16" i="50"/>
  <c r="G16" i="50"/>
  <c r="K15" i="50"/>
  <c r="J15" i="50"/>
  <c r="H15" i="50"/>
  <c r="L15" i="50" s="1"/>
  <c r="G15" i="50"/>
  <c r="L14" i="50"/>
  <c r="K14" i="50"/>
  <c r="J14" i="50"/>
  <c r="H14" i="50"/>
  <c r="G14" i="50"/>
  <c r="K13" i="50"/>
  <c r="J13" i="50"/>
  <c r="H13" i="50"/>
  <c r="L13" i="50" s="1"/>
  <c r="G13" i="50"/>
  <c r="K12" i="50"/>
  <c r="J12" i="50"/>
  <c r="H12" i="50"/>
  <c r="L12" i="50" s="1"/>
  <c r="G12" i="50"/>
  <c r="K11" i="50"/>
  <c r="J11" i="50"/>
  <c r="H11" i="50"/>
  <c r="L11" i="50" s="1"/>
  <c r="G11" i="50"/>
  <c r="K10" i="50"/>
  <c r="J10" i="50"/>
  <c r="H10" i="50"/>
  <c r="L10" i="50" s="1"/>
  <c r="G10" i="50"/>
  <c r="K9" i="50"/>
  <c r="J9" i="50"/>
  <c r="H9" i="50"/>
  <c r="L9" i="50" s="1"/>
  <c r="G9" i="50"/>
  <c r="K8" i="50"/>
  <c r="J8" i="50"/>
  <c r="H8" i="50"/>
  <c r="L8" i="50" s="1"/>
  <c r="G8" i="50"/>
  <c r="K7" i="50"/>
  <c r="J7" i="50"/>
  <c r="H7" i="50"/>
  <c r="L7" i="50" s="1"/>
  <c r="G7" i="50"/>
  <c r="L6" i="50"/>
  <c r="K6" i="50"/>
  <c r="J6" i="50"/>
  <c r="H6" i="50"/>
  <c r="G6" i="50"/>
  <c r="K5" i="50"/>
  <c r="J5" i="50"/>
  <c r="H5" i="50"/>
  <c r="L5" i="50" s="1"/>
  <c r="G5" i="50"/>
  <c r="K4" i="50"/>
  <c r="J4" i="50"/>
  <c r="H4" i="50"/>
  <c r="L4" i="50" s="1"/>
  <c r="G4" i="50"/>
  <c r="L52" i="49"/>
  <c r="K52" i="49"/>
  <c r="J52" i="49"/>
  <c r="L51" i="49"/>
  <c r="K51" i="49"/>
  <c r="J51" i="49"/>
  <c r="L50" i="49"/>
  <c r="K50" i="49"/>
  <c r="J50" i="49"/>
  <c r="L49" i="49"/>
  <c r="K49" i="49"/>
  <c r="J49" i="49"/>
  <c r="L48" i="49"/>
  <c r="K48" i="49"/>
  <c r="J48" i="49"/>
  <c r="L47" i="49"/>
  <c r="K47" i="49"/>
  <c r="J47" i="49"/>
  <c r="L46" i="49"/>
  <c r="K46" i="49"/>
  <c r="J46" i="49"/>
  <c r="L45" i="49"/>
  <c r="K45" i="49"/>
  <c r="J45" i="49"/>
  <c r="L44" i="49"/>
  <c r="K44" i="49"/>
  <c r="J44" i="49"/>
  <c r="L43" i="49"/>
  <c r="K43" i="49"/>
  <c r="J43" i="49"/>
  <c r="L42" i="49"/>
  <c r="K42" i="49"/>
  <c r="J42" i="49"/>
  <c r="L41" i="49"/>
  <c r="K41" i="49"/>
  <c r="J41" i="49"/>
  <c r="K40" i="49"/>
  <c r="J40" i="49"/>
  <c r="H40" i="49"/>
  <c r="L40" i="49" s="1"/>
  <c r="G40" i="49"/>
  <c r="K39" i="49"/>
  <c r="J39" i="49"/>
  <c r="E39" i="49"/>
  <c r="H39" i="49" s="1"/>
  <c r="L39" i="49" s="1"/>
  <c r="L38" i="49"/>
  <c r="K38" i="49"/>
  <c r="J38" i="49"/>
  <c r="H38" i="49"/>
  <c r="G38" i="49"/>
  <c r="K37" i="49"/>
  <c r="J37" i="49"/>
  <c r="H37" i="49"/>
  <c r="L37" i="49" s="1"/>
  <c r="G37" i="49"/>
  <c r="K36" i="49"/>
  <c r="J36" i="49"/>
  <c r="H36" i="49"/>
  <c r="L36" i="49" s="1"/>
  <c r="G36" i="49"/>
  <c r="K35" i="49"/>
  <c r="J35" i="49"/>
  <c r="H35" i="49"/>
  <c r="L35" i="49" s="1"/>
  <c r="G35" i="49"/>
  <c r="K34" i="49"/>
  <c r="J34" i="49"/>
  <c r="H34" i="49"/>
  <c r="L34" i="49" s="1"/>
  <c r="G34" i="49"/>
  <c r="K33" i="49"/>
  <c r="J33" i="49"/>
  <c r="H33" i="49"/>
  <c r="L33" i="49" s="1"/>
  <c r="G33" i="49"/>
  <c r="K32" i="49"/>
  <c r="J32" i="49"/>
  <c r="H32" i="49"/>
  <c r="L32" i="49" s="1"/>
  <c r="G32" i="49"/>
  <c r="K31" i="49"/>
  <c r="J31" i="49"/>
  <c r="H31" i="49"/>
  <c r="L31" i="49" s="1"/>
  <c r="G31" i="49"/>
  <c r="K30" i="49"/>
  <c r="J30" i="49"/>
  <c r="H30" i="49"/>
  <c r="L30" i="49" s="1"/>
  <c r="G30" i="49"/>
  <c r="K29" i="49"/>
  <c r="J29" i="49"/>
  <c r="H29" i="49"/>
  <c r="L29" i="49" s="1"/>
  <c r="G29" i="49"/>
  <c r="K28" i="49"/>
  <c r="J28" i="49"/>
  <c r="H28" i="49"/>
  <c r="L28" i="49" s="1"/>
  <c r="G28" i="49"/>
  <c r="K27" i="49"/>
  <c r="J27" i="49"/>
  <c r="H27" i="49"/>
  <c r="L27" i="49" s="1"/>
  <c r="G27" i="49"/>
  <c r="K26" i="49"/>
  <c r="J26" i="49"/>
  <c r="H26" i="49"/>
  <c r="L26" i="49" s="1"/>
  <c r="G26" i="49"/>
  <c r="K25" i="49"/>
  <c r="J25" i="49"/>
  <c r="H25" i="49"/>
  <c r="L25" i="49" s="1"/>
  <c r="G25" i="49"/>
  <c r="L24" i="49"/>
  <c r="K24" i="49"/>
  <c r="J24" i="49"/>
  <c r="H24" i="49"/>
  <c r="G24" i="49"/>
  <c r="K23" i="49"/>
  <c r="J23" i="49"/>
  <c r="H23" i="49"/>
  <c r="L23" i="49" s="1"/>
  <c r="G23" i="49"/>
  <c r="L22" i="49"/>
  <c r="K22" i="49"/>
  <c r="J22" i="49"/>
  <c r="H22" i="49"/>
  <c r="G22" i="49"/>
  <c r="K21" i="49"/>
  <c r="J21" i="49"/>
  <c r="H21" i="49"/>
  <c r="L21" i="49" s="1"/>
  <c r="G21" i="49"/>
  <c r="K20" i="49"/>
  <c r="J20" i="49"/>
  <c r="H20" i="49"/>
  <c r="L20" i="49" s="1"/>
  <c r="G20" i="49"/>
  <c r="L19" i="49"/>
  <c r="K19" i="49"/>
  <c r="J19" i="49"/>
  <c r="H19" i="49"/>
  <c r="G19" i="49"/>
  <c r="K18" i="49"/>
  <c r="J18" i="49"/>
  <c r="H18" i="49"/>
  <c r="L18" i="49" s="1"/>
  <c r="G18" i="49"/>
  <c r="K17" i="49"/>
  <c r="J17" i="49"/>
  <c r="H17" i="49"/>
  <c r="L17" i="49" s="1"/>
  <c r="G17" i="49"/>
  <c r="K16" i="49"/>
  <c r="J16" i="49"/>
  <c r="H16" i="49"/>
  <c r="L16" i="49" s="1"/>
  <c r="G16" i="49"/>
  <c r="K15" i="49"/>
  <c r="J15" i="49"/>
  <c r="H15" i="49"/>
  <c r="L15" i="49" s="1"/>
  <c r="G15" i="49"/>
  <c r="K14" i="49"/>
  <c r="J14" i="49"/>
  <c r="H14" i="49"/>
  <c r="L14" i="49" s="1"/>
  <c r="G14" i="49"/>
  <c r="K13" i="49"/>
  <c r="J13" i="49"/>
  <c r="H13" i="49"/>
  <c r="L13" i="49" s="1"/>
  <c r="G13" i="49"/>
  <c r="K12" i="49"/>
  <c r="J12" i="49"/>
  <c r="H12" i="49"/>
  <c r="L12" i="49" s="1"/>
  <c r="G12" i="49"/>
  <c r="K11" i="49"/>
  <c r="J11" i="49"/>
  <c r="H11" i="49"/>
  <c r="L11" i="49" s="1"/>
  <c r="G11" i="49"/>
  <c r="K10" i="49"/>
  <c r="J10" i="49"/>
  <c r="H10" i="49"/>
  <c r="L10" i="49" s="1"/>
  <c r="G10" i="49"/>
  <c r="K9" i="49"/>
  <c r="J9" i="49"/>
  <c r="H9" i="49"/>
  <c r="L9" i="49" s="1"/>
  <c r="G9" i="49"/>
  <c r="L8" i="49"/>
  <c r="K8" i="49"/>
  <c r="J8" i="49"/>
  <c r="H8" i="49"/>
  <c r="G8" i="49"/>
  <c r="K7" i="49"/>
  <c r="J7" i="49"/>
  <c r="H7" i="49"/>
  <c r="L7" i="49" s="1"/>
  <c r="G7" i="49"/>
  <c r="L6" i="49"/>
  <c r="K6" i="49"/>
  <c r="J6" i="49"/>
  <c r="H6" i="49"/>
  <c r="G6" i="49"/>
  <c r="K5" i="49"/>
  <c r="J5" i="49"/>
  <c r="H5" i="49"/>
  <c r="L5" i="49" s="1"/>
  <c r="G5" i="49"/>
  <c r="K4" i="49"/>
  <c r="J4" i="49"/>
  <c r="H4" i="49"/>
  <c r="L4" i="49" s="1"/>
  <c r="G4" i="49"/>
  <c r="AO36" i="48"/>
  <c r="AA36" i="48"/>
  <c r="M36" i="48"/>
  <c r="C42" i="47"/>
  <c r="F26" i="47"/>
  <c r="D26" i="47"/>
  <c r="F25" i="47"/>
  <c r="D25" i="47"/>
  <c r="F27" i="47"/>
  <c r="D27" i="47"/>
  <c r="F30" i="47"/>
  <c r="D30" i="47"/>
  <c r="F18" i="47"/>
  <c r="D18" i="47"/>
  <c r="F11" i="47"/>
  <c r="D11" i="47"/>
  <c r="F28" i="47"/>
  <c r="D28" i="47"/>
  <c r="F31" i="47"/>
  <c r="D31" i="47"/>
  <c r="F37" i="47"/>
  <c r="D37" i="47"/>
  <c r="F17" i="47"/>
  <c r="D17" i="47"/>
  <c r="F9" i="47"/>
  <c r="D9" i="47"/>
  <c r="F29" i="47"/>
  <c r="D29" i="47"/>
  <c r="F7" i="47"/>
  <c r="D7" i="47"/>
  <c r="F22" i="47"/>
  <c r="D22" i="47"/>
  <c r="F19" i="47"/>
  <c r="D19" i="47"/>
  <c r="F15" i="47"/>
  <c r="D15" i="47"/>
  <c r="F12" i="47"/>
  <c r="D12" i="47"/>
  <c r="F13" i="47"/>
  <c r="D13" i="47"/>
  <c r="F39" i="47"/>
  <c r="F20" i="47"/>
  <c r="D20" i="47"/>
  <c r="F8" i="47"/>
  <c r="D8" i="47"/>
  <c r="F14" i="47"/>
  <c r="D14" i="47"/>
  <c r="F6" i="47"/>
  <c r="D6" i="47"/>
  <c r="F10" i="47"/>
  <c r="D10" i="47"/>
  <c r="F16" i="47"/>
  <c r="D16" i="47"/>
  <c r="F23" i="47"/>
  <c r="D23" i="47"/>
  <c r="F21" i="47"/>
  <c r="D21" i="47"/>
  <c r="F24" i="47"/>
  <c r="D24" i="47"/>
  <c r="F5" i="47"/>
  <c r="D5" i="47"/>
  <c r="F38" i="47"/>
  <c r="D38" i="47"/>
  <c r="C42" i="46"/>
  <c r="F26" i="46"/>
  <c r="D26" i="46"/>
  <c r="F25" i="46"/>
  <c r="D25" i="46"/>
  <c r="F27" i="46"/>
  <c r="D27" i="46"/>
  <c r="F9" i="46"/>
  <c r="D9" i="46"/>
  <c r="F37" i="46"/>
  <c r="D37" i="46"/>
  <c r="F12" i="46"/>
  <c r="D12" i="46"/>
  <c r="F20" i="46"/>
  <c r="D20" i="46"/>
  <c r="F15" i="46"/>
  <c r="D15" i="46"/>
  <c r="F8" i="46"/>
  <c r="D8" i="46"/>
  <c r="F24" i="46"/>
  <c r="D24" i="46"/>
  <c r="F22" i="46"/>
  <c r="D22" i="46"/>
  <c r="F6" i="46"/>
  <c r="D6" i="46"/>
  <c r="F17" i="46"/>
  <c r="D17" i="46"/>
  <c r="F18" i="46"/>
  <c r="D18" i="46"/>
  <c r="F16" i="46"/>
  <c r="D16" i="46"/>
  <c r="F21" i="46"/>
  <c r="D21" i="46"/>
  <c r="F14" i="46"/>
  <c r="D14" i="46"/>
  <c r="F7" i="46"/>
  <c r="D7" i="46"/>
  <c r="F19" i="46"/>
  <c r="D19" i="46"/>
  <c r="F29" i="46"/>
  <c r="D29" i="46"/>
  <c r="F11" i="46"/>
  <c r="D11" i="46"/>
  <c r="F28" i="46"/>
  <c r="D28" i="46"/>
  <c r="F38" i="46"/>
  <c r="D38" i="46"/>
  <c r="F10" i="46"/>
  <c r="D10" i="46"/>
  <c r="F5" i="46"/>
  <c r="D5" i="46"/>
  <c r="F31" i="46"/>
  <c r="D31" i="46"/>
  <c r="F39" i="46"/>
  <c r="F30" i="46"/>
  <c r="D30" i="46"/>
  <c r="F13" i="46"/>
  <c r="D13" i="46"/>
  <c r="F23" i="46"/>
  <c r="D23" i="46"/>
  <c r="F26" i="45"/>
  <c r="D26" i="45"/>
  <c r="F39" i="45"/>
  <c r="F27" i="45"/>
  <c r="D27" i="45"/>
  <c r="F25" i="45"/>
  <c r="D25" i="45"/>
  <c r="F37" i="45"/>
  <c r="D37" i="45"/>
  <c r="F16" i="45"/>
  <c r="D16" i="45"/>
  <c r="F8" i="45"/>
  <c r="D8" i="45"/>
  <c r="F29" i="45"/>
  <c r="D29" i="45"/>
  <c r="F19" i="45"/>
  <c r="D19" i="45"/>
  <c r="F18" i="45"/>
  <c r="D18" i="45"/>
  <c r="F20" i="45"/>
  <c r="D20" i="45"/>
  <c r="F38" i="45"/>
  <c r="D38" i="45"/>
  <c r="F11" i="45"/>
  <c r="D11" i="45"/>
  <c r="F22" i="45"/>
  <c r="D22" i="45"/>
  <c r="F15" i="45"/>
  <c r="D15" i="45"/>
  <c r="F23" i="45"/>
  <c r="D23" i="45"/>
  <c r="F12" i="45"/>
  <c r="D12" i="45"/>
  <c r="F21" i="45"/>
  <c r="D21" i="45"/>
  <c r="F14" i="45"/>
  <c r="D14" i="45"/>
  <c r="F7" i="45"/>
  <c r="D7" i="45"/>
  <c r="F10" i="45"/>
  <c r="D10" i="45"/>
  <c r="F9" i="45"/>
  <c r="D9" i="45"/>
  <c r="F30" i="45"/>
  <c r="D30" i="45"/>
  <c r="F6" i="45"/>
  <c r="D6" i="45"/>
  <c r="F31" i="45"/>
  <c r="D31" i="45"/>
  <c r="F13" i="45"/>
  <c r="D13" i="45"/>
  <c r="F28" i="45"/>
  <c r="D28" i="45"/>
  <c r="F17" i="45"/>
  <c r="D17" i="45"/>
  <c r="F5" i="45"/>
  <c r="D5" i="45"/>
  <c r="F24" i="45"/>
  <c r="D24" i="45"/>
  <c r="I27" i="56" l="1"/>
  <c r="J27" i="56" s="1"/>
  <c r="G33" i="56"/>
  <c r="M33" i="56"/>
  <c r="I33" i="56"/>
  <c r="I21" i="56"/>
  <c r="I24" i="56"/>
  <c r="J24" i="56" s="1"/>
  <c r="I28" i="56"/>
  <c r="J28" i="56" s="1"/>
  <c r="K33" i="56"/>
  <c r="I33" i="54"/>
  <c r="I21" i="54"/>
  <c r="I28" i="54"/>
  <c r="J28" i="54" s="1"/>
  <c r="I30" i="54"/>
  <c r="J30" i="54" s="1"/>
  <c r="K33" i="54"/>
  <c r="M33" i="54"/>
  <c r="M21" i="54"/>
  <c r="I25" i="54"/>
  <c r="J25" i="54" s="1"/>
  <c r="I27" i="54"/>
  <c r="J27" i="54" s="1"/>
  <c r="G33" i="54"/>
  <c r="H39" i="50"/>
  <c r="L39" i="50" s="1"/>
  <c r="G39" i="49"/>
  <c r="I25" i="56"/>
  <c r="J25" i="56" s="1"/>
  <c r="I22" i="56"/>
  <c r="J22" i="56" s="1"/>
  <c r="I26" i="56"/>
  <c r="J26" i="56" s="1"/>
  <c r="K21" i="56"/>
  <c r="M21" i="56"/>
  <c r="G21" i="56"/>
  <c r="I23" i="56"/>
  <c r="J23" i="56" s="1"/>
  <c r="AX14" i="55"/>
  <c r="AZ14" i="55"/>
  <c r="BB14" i="55"/>
  <c r="AZ11" i="55"/>
  <c r="BD14" i="55"/>
  <c r="AZ9" i="55"/>
  <c r="AZ4" i="55"/>
  <c r="AZ6" i="55"/>
  <c r="BD11" i="55"/>
  <c r="BD6" i="55"/>
  <c r="AX16" i="55"/>
  <c r="BD16" i="55"/>
  <c r="BD4" i="55"/>
  <c r="BD5" i="55"/>
  <c r="AR23" i="55"/>
  <c r="AU6" i="55" s="1"/>
  <c r="AX9" i="55"/>
  <c r="BB16" i="55"/>
  <c r="AR24" i="55"/>
  <c r="AU7" i="55" s="1"/>
  <c r="AW31" i="55"/>
  <c r="AZ5" i="55"/>
  <c r="AX8" i="55"/>
  <c r="BD10" i="55"/>
  <c r="AR25" i="55"/>
  <c r="AW25" i="55" s="1"/>
  <c r="AX25" i="55" s="1"/>
  <c r="AZ8" i="55"/>
  <c r="AR26" i="55"/>
  <c r="AZ26" i="55" s="1"/>
  <c r="AR33" i="55"/>
  <c r="BB10" i="55"/>
  <c r="AR21" i="55"/>
  <c r="AZ21" i="55" s="1"/>
  <c r="AR22" i="55"/>
  <c r="AW22" i="55" s="1"/>
  <c r="AX22" i="55" s="1"/>
  <c r="AR27" i="55"/>
  <c r="AW27" i="55" s="1"/>
  <c r="AX27" i="55" s="1"/>
  <c r="BB4" i="55"/>
  <c r="BB5" i="55"/>
  <c r="BB6" i="55"/>
  <c r="BB7" i="55"/>
  <c r="AX10" i="55"/>
  <c r="AR28" i="55"/>
  <c r="AZ28" i="55" s="1"/>
  <c r="I26" i="54"/>
  <c r="J26" i="54" s="1"/>
  <c r="I29" i="54"/>
  <c r="J29" i="54" s="1"/>
  <c r="I23" i="54"/>
  <c r="J23" i="54" s="1"/>
  <c r="I24" i="54"/>
  <c r="J24" i="54" s="1"/>
  <c r="I22" i="54"/>
  <c r="J22" i="54" s="1"/>
  <c r="AX14" i="53"/>
  <c r="AX16" i="53"/>
  <c r="AX11" i="53"/>
  <c r="AZ16" i="53"/>
  <c r="AX6" i="53"/>
  <c r="AX10" i="53"/>
  <c r="AZ6" i="53"/>
  <c r="BD7" i="53"/>
  <c r="BB10" i="53"/>
  <c r="BD14" i="53"/>
  <c r="BD6" i="53"/>
  <c r="BD10" i="53"/>
  <c r="BF11" i="53"/>
  <c r="BF6" i="53"/>
  <c r="BF10" i="53"/>
  <c r="AR25" i="53"/>
  <c r="AZ25" i="53" s="1"/>
  <c r="AR26" i="53"/>
  <c r="AR27" i="53"/>
  <c r="BD9" i="53"/>
  <c r="AR28" i="53"/>
  <c r="AX7" i="53"/>
  <c r="AZ7" i="53"/>
  <c r="AZ10" i="53"/>
  <c r="BF14" i="53"/>
  <c r="AW31" i="53"/>
  <c r="BD16" i="53"/>
  <c r="AY31" i="53"/>
  <c r="BA31" i="53"/>
  <c r="BB9" i="53"/>
  <c r="AX8" i="53"/>
  <c r="AZ8" i="53"/>
  <c r="BD8" i="53"/>
  <c r="BF8" i="53"/>
  <c r="BB6" i="53"/>
  <c r="AR23" i="53"/>
  <c r="AR24" i="53"/>
  <c r="BF7" i="53"/>
  <c r="AZ5" i="53"/>
  <c r="AR22" i="53"/>
  <c r="AZ22" i="53" s="1"/>
  <c r="BB5" i="53"/>
  <c r="BD5" i="53"/>
  <c r="AX4" i="53"/>
  <c r="AZ4" i="53"/>
  <c r="BB4" i="53"/>
  <c r="BD4" i="53"/>
  <c r="BF4" i="53"/>
  <c r="AR21" i="53"/>
  <c r="AR33" i="53"/>
  <c r="AU33" i="53" s="1"/>
  <c r="BB16" i="53"/>
  <c r="BF16" i="53"/>
  <c r="F30" i="56"/>
  <c r="G30" i="56" s="1"/>
  <c r="F29" i="56"/>
  <c r="G29" i="56" s="1"/>
  <c r="BB8" i="55"/>
  <c r="AR31" i="55"/>
  <c r="AU14" i="55" s="1"/>
  <c r="BD7" i="55"/>
  <c r="BB9" i="55"/>
  <c r="AX7" i="55"/>
  <c r="F22" i="54"/>
  <c r="G22" i="54" s="1"/>
  <c r="AZ9" i="53"/>
  <c r="AR31" i="53"/>
  <c r="AX31" i="53" s="1"/>
  <c r="AX9" i="53"/>
  <c r="BF9" i="53"/>
  <c r="AX12" i="14"/>
  <c r="K31" i="45"/>
  <c r="K29" i="45"/>
  <c r="K40" i="45"/>
  <c r="K5" i="45"/>
  <c r="K27" i="45"/>
  <c r="K39" i="45"/>
  <c r="K37" i="45"/>
  <c r="AR33" i="14"/>
  <c r="K29" i="47"/>
  <c r="K28" i="47"/>
  <c r="K27" i="47"/>
  <c r="K11" i="47"/>
  <c r="K40" i="47"/>
  <c r="K24" i="47"/>
  <c r="K8" i="47"/>
  <c r="K39" i="47"/>
  <c r="K10" i="47"/>
  <c r="K37" i="47"/>
  <c r="K18" i="47"/>
  <c r="K5" i="47"/>
  <c r="K10" i="46"/>
  <c r="K18" i="46"/>
  <c r="K33" i="46"/>
  <c r="K12" i="46"/>
  <c r="K27" i="46"/>
  <c r="K40" i="46"/>
  <c r="K29" i="46"/>
  <c r="K28" i="46"/>
  <c r="K5" i="46"/>
  <c r="K39" i="46"/>
  <c r="G39" i="51"/>
  <c r="AU16" i="55" l="1"/>
  <c r="BA28" i="55"/>
  <c r="AZ27" i="55"/>
  <c r="AU10" i="55"/>
  <c r="AW21" i="55"/>
  <c r="AX21" i="55" s="1"/>
  <c r="AU4" i="55"/>
  <c r="AZ23" i="55"/>
  <c r="BA23" i="55" s="1"/>
  <c r="AU9" i="55"/>
  <c r="AW23" i="55"/>
  <c r="AX23" i="55" s="1"/>
  <c r="BA26" i="55"/>
  <c r="AW26" i="55"/>
  <c r="AX26" i="55" s="1"/>
  <c r="BA21" i="55"/>
  <c r="BA27" i="55"/>
  <c r="AX31" i="55"/>
  <c r="AZ31" i="55"/>
  <c r="AZ25" i="55"/>
  <c r="BA25" i="55" s="1"/>
  <c r="AU11" i="55"/>
  <c r="AZ24" i="55"/>
  <c r="BA24" i="55" s="1"/>
  <c r="AU8" i="55"/>
  <c r="AW24" i="55"/>
  <c r="AX24" i="55" s="1"/>
  <c r="AW28" i="55"/>
  <c r="AX28" i="55" s="1"/>
  <c r="AU5" i="55"/>
  <c r="AZ22" i="55"/>
  <c r="BA22" i="55" s="1"/>
  <c r="AW28" i="53"/>
  <c r="AX28" i="53" s="1"/>
  <c r="AU11" i="53"/>
  <c r="AZ28" i="53"/>
  <c r="AW27" i="53"/>
  <c r="AX27" i="53" s="1"/>
  <c r="AU10" i="53"/>
  <c r="AZ27" i="53"/>
  <c r="AZ26" i="53"/>
  <c r="AU9" i="53"/>
  <c r="AV4" i="53" s="1"/>
  <c r="AV6" i="53"/>
  <c r="AW26" i="53"/>
  <c r="AX26" i="53" s="1"/>
  <c r="AZ24" i="53"/>
  <c r="BA24" i="53" s="1"/>
  <c r="AW22" i="53"/>
  <c r="AX22" i="53" s="1"/>
  <c r="AW24" i="53"/>
  <c r="AX24" i="53" s="1"/>
  <c r="AW25" i="53"/>
  <c r="AX25" i="53" s="1"/>
  <c r="AU16" i="53"/>
  <c r="AZ31" i="53"/>
  <c r="AZ23" i="53"/>
  <c r="BA23" i="53" s="1"/>
  <c r="AW23" i="53"/>
  <c r="AX23" i="53" s="1"/>
  <c r="BA26" i="53"/>
  <c r="BA27" i="53"/>
  <c r="AZ21" i="53"/>
  <c r="BA21" i="53" s="1"/>
  <c r="AW21" i="53"/>
  <c r="AX21" i="53" s="1"/>
  <c r="AU31" i="55"/>
  <c r="BD31" i="55"/>
  <c r="BB31" i="55"/>
  <c r="AV5" i="53"/>
  <c r="BA28" i="53"/>
  <c r="BA22" i="53"/>
  <c r="AU31" i="53"/>
  <c r="BD31" i="53"/>
  <c r="BF31" i="53"/>
  <c r="BA25" i="53"/>
  <c r="AV11" i="53"/>
  <c r="BB31" i="53"/>
  <c r="G21" i="43"/>
  <c r="G25" i="43"/>
  <c r="G11" i="43"/>
  <c r="G30" i="43"/>
  <c r="G29" i="43"/>
  <c r="G13" i="43"/>
  <c r="G28" i="43"/>
  <c r="G7" i="43"/>
  <c r="G4" i="43"/>
  <c r="G17" i="43"/>
  <c r="G6" i="43"/>
  <c r="G14" i="43"/>
  <c r="G18" i="43"/>
  <c r="G19" i="43"/>
  <c r="G8" i="43"/>
  <c r="G9" i="43"/>
  <c r="G23" i="43"/>
  <c r="G22" i="43"/>
  <c r="G15" i="43"/>
  <c r="G5" i="43"/>
  <c r="G27" i="43"/>
  <c r="G26" i="43"/>
  <c r="G10" i="43"/>
  <c r="G16" i="43"/>
  <c r="G24" i="43"/>
  <c r="G12" i="43"/>
  <c r="G20" i="43"/>
  <c r="E21" i="43"/>
  <c r="E25" i="43"/>
  <c r="E11" i="43"/>
  <c r="E30" i="43"/>
  <c r="E29" i="43"/>
  <c r="E13" i="43"/>
  <c r="E28" i="43"/>
  <c r="E7" i="43"/>
  <c r="E4" i="43"/>
  <c r="E17" i="43"/>
  <c r="E6" i="43"/>
  <c r="E14" i="43"/>
  <c r="E18" i="43"/>
  <c r="E19" i="43"/>
  <c r="E8" i="43"/>
  <c r="E9" i="43"/>
  <c r="E23" i="43"/>
  <c r="E22" i="43"/>
  <c r="E15" i="43"/>
  <c r="E5" i="43"/>
  <c r="E27" i="43"/>
  <c r="E26" i="43"/>
  <c r="E10" i="43"/>
  <c r="E16" i="43"/>
  <c r="E24" i="43"/>
  <c r="E12" i="43"/>
  <c r="E20" i="43"/>
  <c r="BC17" i="14"/>
  <c r="BF17" i="14"/>
  <c r="BE17" i="14"/>
  <c r="BA17" i="14"/>
  <c r="BB17" i="14" s="1"/>
  <c r="AY17" i="14"/>
  <c r="AZ17" i="14" s="1"/>
  <c r="AW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AV4" i="55" l="1"/>
  <c r="AV10" i="53"/>
  <c r="AV9" i="53"/>
  <c r="AV7" i="53"/>
  <c r="AV8" i="53"/>
  <c r="AR35" i="14"/>
  <c r="AU17" i="14" s="1"/>
  <c r="BD17" i="14"/>
  <c r="AX17" i="14"/>
  <c r="I26" i="40"/>
  <c r="I27" i="40"/>
  <c r="I25" i="40"/>
  <c r="I15" i="41"/>
  <c r="I16" i="41"/>
  <c r="I14" i="41"/>
  <c r="I17" i="41"/>
  <c r="I13" i="41"/>
  <c r="I14" i="39"/>
  <c r="I15" i="39"/>
  <c r="I16" i="39"/>
  <c r="I17" i="39"/>
  <c r="I13" i="39"/>
  <c r="I15" i="42"/>
  <c r="I16" i="42"/>
  <c r="I17" i="42"/>
  <c r="I14" i="42"/>
  <c r="I20" i="26"/>
  <c r="I23" i="26"/>
  <c r="I24" i="26"/>
  <c r="I25" i="26"/>
  <c r="I21" i="26"/>
  <c r="I26" i="26"/>
  <c r="I22" i="26"/>
  <c r="L36" i="34" l="1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C24" i="34"/>
  <c r="G24" i="34" l="1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AR5" i="14" l="1"/>
  <c r="AR6" i="14"/>
  <c r="AR7" i="14"/>
  <c r="AR8" i="14"/>
  <c r="AR9" i="14"/>
  <c r="AR10" i="14"/>
  <c r="AR11" i="14"/>
  <c r="BF8" i="14" l="1"/>
  <c r="BD8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BE33" i="14"/>
  <c r="BC33" i="14" l="1"/>
  <c r="BF33" i="14"/>
  <c r="AY33" i="14"/>
  <c r="AW33" i="14"/>
  <c r="AR22" i="14"/>
  <c r="AW22" i="14" s="1"/>
  <c r="AY27" i="14"/>
  <c r="AY28" i="14"/>
  <c r="BA33" i="14"/>
  <c r="AY25" i="14"/>
  <c r="AR25" i="14"/>
  <c r="AW25" i="14" s="1"/>
  <c r="AY24" i="14"/>
  <c r="AR24" i="14"/>
  <c r="AW24" i="14" s="1"/>
  <c r="AR29" i="14"/>
  <c r="AW29" i="14" s="1"/>
  <c r="AY30" i="14"/>
  <c r="AR28" i="14"/>
  <c r="AW28" i="14" s="1"/>
  <c r="AY29" i="14"/>
  <c r="AR30" i="14"/>
  <c r="AR27" i="14"/>
  <c r="AW27" i="14" s="1"/>
  <c r="AY26" i="14"/>
  <c r="AR26" i="14"/>
  <c r="AU8" i="14" s="1"/>
  <c r="AY22" i="14"/>
  <c r="AY23" i="14"/>
  <c r="AR23" i="14"/>
  <c r="AW23" i="14" s="1"/>
  <c r="AZ22" i="14" l="1"/>
  <c r="AW30" i="14"/>
  <c r="AU12" i="14"/>
  <c r="AZ33" i="14"/>
  <c r="AX33" i="14"/>
  <c r="BB33" i="14"/>
  <c r="AZ25" i="14"/>
  <c r="BD33" i="14"/>
  <c r="AZ30" i="14"/>
  <c r="AZ29" i="14"/>
  <c r="AZ26" i="14"/>
  <c r="AZ24" i="14"/>
  <c r="AZ23" i="14"/>
  <c r="AZ27" i="14"/>
  <c r="AZ28" i="14"/>
  <c r="AW26" i="14"/>
  <c r="AU35" i="14"/>
  <c r="BB8" i="14" l="1"/>
  <c r="AZ8" i="14"/>
  <c r="AX8" i="14"/>
  <c r="AX30" i="14" l="1"/>
  <c r="AX28" i="14"/>
  <c r="AX29" i="14"/>
  <c r="AX27" i="14"/>
  <c r="AX23" i="14"/>
  <c r="AX22" i="14"/>
  <c r="AX25" i="14"/>
  <c r="AX24" i="14"/>
  <c r="AX26" i="14"/>
  <c r="AR15" i="14"/>
  <c r="AU15" i="14" s="1"/>
  <c r="BB10" i="14"/>
  <c r="AU33" i="14" l="1"/>
  <c r="AX11" i="14"/>
  <c r="BD11" i="14"/>
  <c r="BF11" i="14"/>
  <c r="BF10" i="14"/>
  <c r="BD10" i="14"/>
  <c r="AU9" i="14"/>
  <c r="BF9" i="14"/>
  <c r="BD9" i="14"/>
  <c r="AU6" i="14"/>
  <c r="BD6" i="14"/>
  <c r="BF6" i="14"/>
  <c r="AZ7" i="14"/>
  <c r="BF7" i="14"/>
  <c r="BD7" i="14"/>
  <c r="BD4" i="14"/>
  <c r="BF4" i="14"/>
  <c r="AZ5" i="14"/>
  <c r="BD5" i="14"/>
  <c r="BF5" i="14"/>
  <c r="AZ6" i="14"/>
  <c r="BB7" i="14"/>
  <c r="AX7" i="14"/>
  <c r="AU7" i="14"/>
  <c r="AX5" i="14"/>
  <c r="BB6" i="14"/>
  <c r="BB5" i="14"/>
  <c r="AX6" i="14"/>
  <c r="AX9" i="14"/>
  <c r="AU5" i="14"/>
  <c r="AU11" i="14"/>
  <c r="AZ9" i="14"/>
  <c r="BB9" i="14"/>
  <c r="AU4" i="14"/>
  <c r="AZ4" i="14"/>
  <c r="BB11" i="14"/>
  <c r="AZ11" i="14"/>
  <c r="AU10" i="14"/>
  <c r="AZ10" i="14"/>
  <c r="BB4" i="14"/>
  <c r="AX10" i="14"/>
  <c r="AV12" i="14" l="1"/>
  <c r="AV11" i="14"/>
  <c r="AV7" i="14"/>
  <c r="AV5" i="14"/>
  <c r="AV8" i="14"/>
  <c r="AV4" i="14"/>
  <c r="BA28" i="14"/>
  <c r="BA27" i="14"/>
  <c r="BA25" i="14"/>
  <c r="BA24" i="14"/>
  <c r="BA22" i="14"/>
  <c r="BA23" i="14"/>
  <c r="BA29" i="14"/>
  <c r="BA26" i="14"/>
  <c r="BA30" i="14"/>
  <c r="AV6" i="14"/>
  <c r="AV9" i="14"/>
  <c r="AV1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<sst xmlns="http://schemas.openxmlformats.org/spreadsheetml/2006/main" count="2736" uniqueCount="480">
  <si>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</si>
  <si>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</si>
  <si>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</si>
  <si>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</si>
  <si>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</si>
  <si>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</si>
  <si>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</si>
  <si>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</si>
  <si>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</si>
  <si>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</si>
  <si>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</si>
  <si>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</si>
  <si>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</si>
  <si>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</si>
  <si>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</si>
  <si>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Sở GDĐT Hải Phòng</t>
  </si>
  <si>
    <t>Sở GDĐT Vĩnh Phúc</t>
  </si>
  <si>
    <t>Sở GDĐT Bắc Ninh</t>
  </si>
  <si>
    <t>Sở GDĐT Nam Định</t>
  </si>
  <si>
    <t>Sở GDĐT Ninh Bình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</si>
  <si>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</si>
  <si>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</si>
  <si>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</si>
  <si>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</si>
  <si>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</si>
  <si>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</si>
  <si>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</si>
  <si>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</si>
  <si>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</si>
  <si>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</si>
  <si>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</si>
  <si>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</si>
  <si>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</si>
  <si>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</si>
  <si>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</si>
  <si>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</si>
  <si>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</si>
  <si>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</si>
  <si>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</si>
  <si>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</si>
  <si>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</si>
  <si>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</si>
  <si>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</si>
  <si>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</si>
  <si>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</si>
  <si>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</si>
  <si>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</si>
  <si>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</si>
  <si>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</si>
  <si>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</si>
  <si>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</si>
  <si>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</si>
  <si>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</si>
  <si>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</si>
  <si>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</si>
  <si>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</si>
  <si>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</si>
  <si>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</si>
  <si>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</si>
  <si>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</si>
  <si>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</si>
  <si>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</si>
  <si>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</si>
  <si>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</si>
  <si>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</si>
  <si>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</si>
  <si>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</si>
  <si>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</si>
  <si>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</si>
  <si>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</si>
  <si>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</si>
  <si>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</si>
  <si>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</si>
  <si>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</si>
  <si>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</si>
  <si>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</si>
  <si>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</si>
  <si>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</si>
  <si>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</si>
  <si>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</si>
  <si>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</si>
  <si>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</si>
  <si>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</si>
  <si>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</si>
  <si>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</si>
  <si>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</si>
  <si>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</si>
  <si>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</si>
  <si>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</si>
  <si>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</si>
  <si>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</si>
  <si>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</si>
  <si>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</si>
  <si>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</si>
  <si>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</si>
  <si>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</si>
  <si>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</si>
  <si>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</si>
  <si>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</si>
  <si>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</si>
  <si>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</si>
  <si>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</si>
  <si>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</si>
  <si>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</si>
  <si>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</si>
  <si>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</si>
  <si>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</si>
  <si>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</si>
  <si>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</si>
  <si>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</si>
  <si>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</si>
  <si>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</si>
  <si>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</si>
  <si>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</si>
  <si>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</si>
  <si>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</si>
  <si>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</si>
  <si>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</si>
  <si>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</si>
  <si>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</si>
  <si>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</si>
  <si>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</si>
  <si>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</si>
  <si>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</si>
  <si>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</si>
  <si>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</si>
  <si>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</si>
  <si>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</si>
  <si>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</si>
  <si>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</si>
  <si>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</si>
  <si>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</si>
  <si>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</si>
  <si>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</si>
  <si>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</si>
  <si>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</si>
  <si>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</si>
  <si>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</si>
  <si>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</si>
  <si>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</si>
  <si>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</si>
  <si>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</si>
  <si>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</si>
  <si>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</si>
  <si>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</si>
  <si>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</si>
  <si>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</si>
  <si>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</si>
  <si>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</si>
  <si>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</si>
  <si>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</si>
  <si>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</si>
  <si>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</si>
  <si>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</si>
  <si>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</si>
  <si>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</si>
  <si>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</si>
  <si>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</si>
  <si>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</si>
  <si>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</si>
  <si>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</si>
  <si>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</si>
  <si>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</si>
  <si>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</si>
  <si>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</si>
  <si>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</si>
  <si>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</si>
  <si>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</si>
  <si>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</si>
  <si>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</si>
  <si>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</si>
  <si>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</si>
  <si>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</si>
  <si>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</si>
  <si>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</si>
  <si>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</si>
  <si>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</si>
  <si>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</si>
  <si>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</si>
  <si>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</si>
  <si>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</si>
  <si>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</si>
  <si>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</si>
  <si>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</si>
  <si>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</si>
  <si>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</si>
  <si>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</si>
  <si>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</si>
  <si>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</si>
  <si>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</si>
  <si>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</si>
  <si>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</si>
  <si>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</si>
  <si>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</si>
  <si>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</si>
  <si>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</si>
  <si>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</si>
  <si>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</si>
  <si>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</si>
  <si>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</si>
  <si>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</si>
  <si>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</si>
  <si>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</si>
  <si>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</si>
  <si>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</si>
  <si>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</si>
  <si>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</si>
  <si>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</si>
  <si>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</si>
  <si>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</si>
  <si>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</si>
  <si>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</si>
  <si>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</si>
  <si>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</si>
  <si>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</si>
  <si>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</si>
  <si>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</si>
  <si>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</si>
  <si>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</si>
  <si>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</si>
  <si>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</si>
  <si>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</si>
  <si>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</si>
  <si>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</si>
  <si>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</si>
  <si>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</si>
  <si>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</si>
  <si>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</si>
  <si>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</si>
  <si>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</si>
  <si>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</si>
  <si>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</si>
  <si>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</si>
  <si>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</si>
  <si>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</si>
  <si>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</si>
  <si>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</si>
  <si>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</si>
  <si>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</si>
  <si>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</si>
  <si>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</si>
  <si>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</si>
  <si>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</si>
  <si>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</si>
  <si>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</si>
  <si>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</si>
  <si>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</si>
  <si>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</si>
  <si>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</si>
  <si>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</si>
  <si>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</si>
  <si>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</si>
  <si>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</si>
  <si>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</si>
  <si>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</si>
  <si>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</si>
  <si>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</si>
  <si>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</si>
  <si>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</si>
  <si>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</si>
  <si>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</si>
  <si>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</si>
  <si>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</si>
  <si>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</si>
  <si>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</si>
  <si>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</si>
  <si>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</si>
  <si>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</si>
  <si>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</si>
  <si>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</si>
  <si>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</si>
  <si>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</si>
  <si>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</si>
  <si>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</si>
  <si>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</si>
  <si>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</si>
  <si>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</si>
  <si>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</si>
  <si>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</si>
  <si>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</si>
  <si>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</si>
  <si>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</si>
  <si>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</si>
  <si>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</si>
  <si>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</si>
  <si>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</si>
  <si>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</si>
  <si>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</si>
  <si>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</si>
  <si>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</si>
  <si>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</si>
  <si>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</si>
  <si>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</si>
  <si>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</si>
  <si>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</si>
  <si>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</si>
  <si>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</si>
  <si>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</si>
  <si>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</si>
  <si>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</si>
  <si>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</si>
  <si>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</si>
  <si>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</si>
  <si>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</si>
  <si>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</si>
  <si>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</si>
  <si>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</si>
  <si>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</si>
  <si>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</si>
  <si>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</si>
  <si>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</si>
  <si>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</si>
  <si>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</si>
  <si>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</si>
  <si>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</si>
  <si>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</si>
  <si>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</si>
  <si>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</si>
  <si>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</si>
  <si>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</si>
  <si>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</si>
  <si>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</si>
  <si>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</si>
  <si>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</si>
  <si>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</si>
  <si>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</si>
  <si>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</si>
  <si>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</si>
  <si>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</si>
  <si>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</si>
  <si>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</si>
  <si>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</si>
  <si>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</si>
  <si>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</si>
  <si>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</si>
  <si>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</si>
  <si>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Năm 2022</t>
  </si>
  <si>
    <t>TP. Hồ Chí Minh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</si>
  <si>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</si>
  <si>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</si>
  <si>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</si>
  <si>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</si>
  <si>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</si>
  <si>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</si>
  <si>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</si>
  <si>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</si>
  <si>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</si>
  <si>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</si>
  <si>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</si>
  <si>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</si>
  <si>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</si>
  <si>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</si>
  <si>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</si>
  <si>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</si>
  <si>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</si>
  <si>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</si>
  <si>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</si>
  <si>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</si>
  <si>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</si>
  <si>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</si>
  <si>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</si>
  <si>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</si>
  <si>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</si>
  <si>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</si>
  <si>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</si>
  <si>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</si>
  <si>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PT Quốc tế Kinh Bắc</t>
  </si>
  <si>
    <t>TT GDNN-GDTX Lương Tài</t>
  </si>
  <si>
    <t>TT GDNN-GDTX Bắc Ninh</t>
  </si>
  <si>
    <t>TT GDNN-GDTX Gia Bình</t>
  </si>
  <si>
    <t>Sở GDĐT Hà Nam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</si>
  <si>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</si>
  <si>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</si>
  <si>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</si>
  <si>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</si>
  <si>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</si>
  <si>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</si>
  <si>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</si>
  <si>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</si>
  <si>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</si>
  <si>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</si>
  <si>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</si>
  <si>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</si>
  <si>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</si>
  <si>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</si>
  <si>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</si>
  <si>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</si>
  <si>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</si>
  <si>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</si>
  <si>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</si>
  <si>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</si>
  <si>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</si>
  <si>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</si>
  <si>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</si>
  <si>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</si>
  <si>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</si>
  <si>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</si>
  <si>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</si>
  <si>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</si>
  <si>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</si>
  <si>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</si>
  <si>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</si>
  <si>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</si>
  <si>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</si>
  <si>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</si>
  <si>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</si>
  <si>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</si>
  <si>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Ngô Gia Tự</t>
  </si>
  <si>
    <t>Hàn Thuyên</t>
  </si>
  <si>
    <t>Lê Văn Thịnh</t>
  </si>
  <si>
    <t>Lý Thái Tổ</t>
  </si>
  <si>
    <t>Hoàng Quốc Việt</t>
  </si>
  <si>
    <t>Hàm Long</t>
  </si>
  <si>
    <t>Lương Tài</t>
  </si>
  <si>
    <t>Nguyễn Văn Cừ</t>
  </si>
  <si>
    <t>Nguyễn Đăng Đạo</t>
  </si>
  <si>
    <t>Lý Thường Kiệt</t>
  </si>
  <si>
    <t>Từ Sơn</t>
  </si>
  <si>
    <t>Phố Mới</t>
  </si>
  <si>
    <t>TỔNG HỢP KẾT QUẢ THI TN THPT NĂM 2022 CỦA CÁC TỈNH DẪN ĐẦU TOÀN QUỐC</t>
  </si>
  <si>
    <t>Đơn vị</t>
  </si>
  <si>
    <t>THỐNG KÊ HỌC SINH TRONG TỐP 100 KHỐI A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</si>
  <si>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</si>
  <si>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</si>
  <si>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</si>
  <si>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</si>
  <si>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</si>
  <si>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</si>
  <si>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A1</t>
  </si>
  <si>
    <t>THỐNG KÊ HỌC SINH TRONG TỐP 100 KHỐI B</t>
  </si>
  <si>
    <t>THỐNG KÊ HỌC SINH TRONG TỐP 100 KHỐI D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</si>
  <si>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</si>
  <si>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</si>
  <si>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</si>
  <si>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</si>
  <si>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</si>
  <si>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</si>
  <si>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</si>
  <si>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</si>
  <si>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</si>
  <si>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IVS</t>
  </si>
  <si>
    <t>Tổng số HS</t>
  </si>
  <si>
    <t>Điểm &lt;5</t>
  </si>
  <si>
    <t>THỐNG KÊ ĐIỂM THI THỬ THÁNG 3.2023 MÔN VẬT LÍ</t>
  </si>
  <si>
    <t>MÔN VẬT LÍ</t>
  </si>
  <si>
    <t>MÔN HÓA HỌC</t>
  </si>
  <si>
    <t>MÔN SINH HỌC</t>
  </si>
  <si>
    <t>l</t>
  </si>
  <si>
    <t>6,0,34</t>
  </si>
  <si>
    <t>5069</t>
  </si>
  <si>
    <t>4 466</t>
  </si>
  <si>
    <t>1. MÔN VẬT LÍ</t>
  </si>
  <si>
    <t>2. MÔN HÓA HỌC</t>
  </si>
  <si>
    <t>3. MÔN SINH HỌC</t>
  </si>
  <si>
    <t>THỐNG KÊ ĐIỂM THI TN 2022, 2021, 2020, THI THPTQG 2019, 2018, 2017</t>
  </si>
  <si>
    <t>So sánh với năm 2022</t>
  </si>
  <si>
    <t>So năm 2022</t>
  </si>
  <si>
    <t>So với năm 2022</t>
  </si>
  <si>
    <t>Sở GDĐT Phú Thọ</t>
  </si>
  <si>
    <t>Sở GDĐT TP. Hà Nội</t>
  </si>
  <si>
    <t>Sở GDĐT Hải Dương</t>
  </si>
  <si>
    <t>7.5-8.75</t>
  </si>
  <si>
    <t>Sở GDĐT Yên Bái</t>
  </si>
  <si>
    <t>Sở GDĐT Hà Tĩnh</t>
  </si>
  <si>
    <t>Sở GDĐT Tuyên Quang</t>
  </si>
  <si>
    <t>5-7.25</t>
  </si>
  <si>
    <t>5-7,25</t>
  </si>
  <si>
    <t>&lt;4</t>
  </si>
  <si>
    <t>4.0-6.0</t>
  </si>
  <si>
    <t>6.25-7.75</t>
  </si>
  <si>
    <t>≥8</t>
  </si>
  <si>
    <t>Ghi chú</t>
  </si>
  <si>
    <t>Trên TB TQ</t>
  </si>
  <si>
    <t>Dưới TB TQ</t>
  </si>
  <si>
    <r>
      <t xml:space="preserve">Điểm </t>
    </r>
    <r>
      <rPr>
        <b/>
        <sz val="11"/>
        <color theme="1"/>
        <rFont val="Times New Roman"/>
        <family val="1"/>
        <charset val="163"/>
      </rPr>
      <t>≥</t>
    </r>
    <r>
      <rPr>
        <b/>
        <sz val="11"/>
        <color theme="1"/>
        <rFont val="Arial"/>
        <family val="2"/>
      </rPr>
      <t xml:space="preserve"> 7.5</t>
    </r>
  </si>
  <si>
    <t>THỐNG KÊ ĐIỂM THI THỬ THÁNG 3.2023 MÔN HÓA HỌC</t>
  </si>
  <si>
    <t>Điểm &lt;4</t>
  </si>
  <si>
    <r>
      <t xml:space="preserve">Điểm </t>
    </r>
    <r>
      <rPr>
        <b/>
        <sz val="11"/>
        <color theme="1"/>
        <rFont val="Times New Roman"/>
        <family val="1"/>
        <charset val="163"/>
      </rPr>
      <t>4-6</t>
    </r>
  </si>
  <si>
    <t>TP. Hà Nội</t>
  </si>
  <si>
    <t>Sở GDĐT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</si>
</sst>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2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sz val="12"/>
      <color indexed="8"/>
      <name val="Times New Roman"/>
      <family val="1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b/>
      <sz val="11"/>
      <color theme="1"/>
      <name val="Arial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  <scheme val="major"/>
    </font>
    <font>
      <b/>
      <sz val="11"/>
      <color theme="1"/>
      <name val="Times New Roman"/>
      <family val="1"/>
      <charset val="163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  <xf numFmtId="0" fontId="13" fillId="0" borderId="0"/>
    <xf numFmtId="0" fontId="13" fillId="0" borderId="0"/>
  </cellStyleXfs>
  <cellXfs count="3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4" fillId="0" borderId="0" xfId="0" applyFont="1"/>
    <xf numFmtId="0" fontId="2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 wrapText="1"/>
    </xf>
    <xf numFmtId="164" fontId="27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vertical="center"/>
    </xf>
    <xf numFmtId="0" fontId="29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0" fontId="5" fillId="3" borderId="0" xfId="5" applyFont="1" applyFill="1"/>
    <xf numFmtId="0" fontId="32" fillId="2" borderId="0" xfId="5" applyFont="1" applyFill="1" applyAlignment="1">
      <alignment horizontal="center" wrapText="1"/>
    </xf>
    <xf numFmtId="0" fontId="28" fillId="2" borderId="3" xfId="5" applyFont="1" applyFill="1" applyBorder="1" applyAlignment="1">
      <alignment horizontal="center" vertical="center" wrapText="1"/>
    </xf>
    <xf numFmtId="0" fontId="28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8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wrapText="1"/>
    </xf>
    <xf numFmtId="0" fontId="28" fillId="2" borderId="3" xfId="1" applyFont="1" applyFill="1" applyBorder="1" applyAlignment="1">
      <alignment horizontal="center" vertical="center" wrapText="1"/>
    </xf>
    <xf numFmtId="165" fontId="28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0" fontId="17" fillId="3" borderId="5" xfId="1" applyNumberFormat="1" applyFont="1" applyFill="1" applyBorder="1" applyAlignment="1">
      <alignment horizontal="center" vertical="center"/>
    </xf>
    <xf numFmtId="0" fontId="34" fillId="3" borderId="0" xfId="5" applyFont="1" applyFill="1"/>
    <xf numFmtId="0" fontId="10" fillId="3" borderId="0" xfId="5" applyFont="1" applyFill="1"/>
    <xf numFmtId="1" fontId="5" fillId="3" borderId="3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7" fillId="8" borderId="0" xfId="1" applyNumberFormat="1" applyFont="1" applyFill="1" applyAlignment="1">
      <alignment horizontal="center" vertical="center"/>
    </xf>
    <xf numFmtId="0" fontId="29" fillId="7" borderId="3" xfId="5" applyFont="1" applyFill="1" applyBorder="1" applyAlignment="1">
      <alignment horizontal="left" vertical="center" wrapText="1" indent="1"/>
    </xf>
    <xf numFmtId="164" fontId="12" fillId="7" borderId="5" xfId="1" applyNumberFormat="1" applyFont="1" applyFill="1" applyBorder="1" applyAlignment="1">
      <alignment horizontal="center" vertical="center"/>
    </xf>
    <xf numFmtId="0" fontId="12" fillId="7" borderId="5" xfId="1" applyFont="1" applyFill="1" applyBorder="1" applyAlignment="1">
      <alignment horizontal="center" vertical="center"/>
    </xf>
    <xf numFmtId="165" fontId="7" fillId="6" borderId="5" xfId="1" applyNumberFormat="1" applyFont="1" applyFill="1" applyBorder="1" applyAlignment="1">
      <alignment horizontal="center" vertical="center"/>
    </xf>
    <xf numFmtId="165" fontId="17" fillId="7" borderId="5" xfId="1" applyNumberFormat="1" applyFont="1" applyFill="1" applyBorder="1" applyAlignment="1">
      <alignment horizontal="center" vertical="center"/>
    </xf>
    <xf numFmtId="10" fontId="17" fillId="7" borderId="5" xfId="1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horizontal="left" vertical="center"/>
    </xf>
    <xf numFmtId="2" fontId="30" fillId="9" borderId="3" xfId="0" applyNumberFormat="1" applyFont="1" applyFill="1" applyBorder="1" applyAlignment="1">
      <alignment horizontal="center" vertical="center"/>
    </xf>
    <xf numFmtId="0" fontId="30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0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0" fillId="9" borderId="3" xfId="0" applyFont="1" applyFill="1" applyBorder="1" applyAlignment="1">
      <alignment horizontal="left" vertical="center"/>
    </xf>
    <xf numFmtId="0" fontId="30" fillId="9" borderId="3" xfId="0" applyFont="1" applyFill="1" applyBorder="1" applyAlignment="1">
      <alignment horizontal="justify" vertical="center"/>
    </xf>
    <xf numFmtId="2" fontId="30" fillId="11" borderId="3" xfId="0" applyNumberFormat="1" applyFont="1" applyFill="1" applyBorder="1" applyAlignment="1">
      <alignment horizontal="center" vertical="center"/>
    </xf>
    <xf numFmtId="0" fontId="28" fillId="6" borderId="3" xfId="5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0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justify" vertical="center"/>
    </xf>
    <xf numFmtId="0" fontId="30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7" fillId="0" borderId="3" xfId="0" applyFont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38" fillId="0" borderId="3" xfId="0" applyFont="1" applyBorder="1"/>
    <xf numFmtId="0" fontId="38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3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38" fillId="0" borderId="3" xfId="7" applyFont="1" applyBorder="1" applyAlignment="1">
      <alignment vertical="center"/>
    </xf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1" fillId="0" borderId="3" xfId="7" applyBorder="1" applyAlignment="1">
      <alignment horizontal="center" vertical="center"/>
    </xf>
    <xf numFmtId="0" fontId="44" fillId="0" borderId="3" xfId="7" applyFont="1" applyBorder="1" applyAlignment="1">
      <alignment horizontal="center" vertical="center"/>
    </xf>
    <xf numFmtId="9" fontId="1" fillId="0" borderId="3" xfId="7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27" fillId="4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8" fontId="12" fillId="4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vertical="center"/>
    </xf>
    <xf numFmtId="168" fontId="27" fillId="7" borderId="3" xfId="0" applyNumberFormat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64" fontId="27" fillId="7" borderId="6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vertical="center"/>
    </xf>
    <xf numFmtId="0" fontId="27" fillId="7" borderId="6" xfId="0" applyFont="1" applyFill="1" applyBorder="1" applyAlignment="1">
      <alignment horizontal="center" vertical="center" wrapText="1"/>
    </xf>
    <xf numFmtId="168" fontId="27" fillId="4" borderId="3" xfId="0" applyNumberFormat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164" fontId="27" fillId="4" borderId="6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8" applyFont="1" applyAlignment="1">
      <alignment vertical="top"/>
    </xf>
    <xf numFmtId="0" fontId="12" fillId="0" borderId="0" xfId="8" applyFont="1"/>
    <xf numFmtId="0" fontId="27" fillId="0" borderId="0" xfId="8" applyFont="1" applyAlignment="1">
      <alignment horizontal="center"/>
    </xf>
    <xf numFmtId="0" fontId="12" fillId="0" borderId="3" xfId="8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 wrapText="1"/>
    </xf>
    <xf numFmtId="0" fontId="27" fillId="0" borderId="3" xfId="8" applyFont="1" applyBorder="1" applyAlignment="1">
      <alignment horizontal="center" vertical="center" wrapText="1"/>
    </xf>
    <xf numFmtId="0" fontId="27" fillId="0" borderId="6" xfId="8" applyFont="1" applyBorder="1" applyAlignment="1">
      <alignment horizontal="center" vertical="center" wrapText="1"/>
    </xf>
    <xf numFmtId="0" fontId="12" fillId="0" borderId="3" xfId="8" applyFont="1" applyBorder="1" applyAlignment="1">
      <alignment horizontal="justify"/>
    </xf>
    <xf numFmtId="0" fontId="12" fillId="0" borderId="3" xfId="8" applyFont="1" applyBorder="1" applyAlignment="1">
      <alignment horizontal="center"/>
    </xf>
    <xf numFmtId="0" fontId="12" fillId="0" borderId="3" xfId="8" applyFont="1" applyBorder="1" applyAlignment="1">
      <alignment horizontal="left"/>
    </xf>
    <xf numFmtId="0" fontId="12" fillId="0" borderId="3" xfId="8" applyFont="1" applyBorder="1"/>
    <xf numFmtId="0" fontId="27" fillId="0" borderId="3" xfId="8" applyFont="1" applyBorder="1" applyAlignment="1">
      <alignment horizontal="left" vertical="top"/>
    </xf>
    <xf numFmtId="0" fontId="27" fillId="0" borderId="3" xfId="8" applyFont="1" applyBorder="1" applyAlignment="1">
      <alignment horizontal="center"/>
    </xf>
    <xf numFmtId="0" fontId="27" fillId="0" borderId="0" xfId="8" applyFont="1"/>
    <xf numFmtId="0" fontId="27" fillId="0" borderId="3" xfId="8" applyFont="1" applyBorder="1"/>
    <xf numFmtId="0" fontId="12" fillId="0" borderId="0" xfId="8" applyFont="1" applyAlignment="1">
      <alignment horizontal="center"/>
    </xf>
    <xf numFmtId="0" fontId="11" fillId="0" borderId="0" xfId="9" applyFont="1" applyAlignment="1">
      <alignment vertical="center"/>
    </xf>
    <xf numFmtId="0" fontId="47" fillId="0" borderId="0" xfId="9" applyFont="1" applyAlignment="1">
      <alignment vertical="center"/>
    </xf>
    <xf numFmtId="0" fontId="47" fillId="0" borderId="0" xfId="9" applyFont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47" fillId="0" borderId="3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left" vertical="center"/>
    </xf>
    <xf numFmtId="0" fontId="11" fillId="0" borderId="3" xfId="9" applyFont="1" applyBorder="1" applyAlignment="1">
      <alignment horizontal="center" vertical="center"/>
    </xf>
    <xf numFmtId="0" fontId="47" fillId="0" borderId="3" xfId="9" applyFont="1" applyBorder="1" applyAlignment="1">
      <alignment horizontal="left" vertical="center"/>
    </xf>
    <xf numFmtId="0" fontId="47" fillId="0" borderId="3" xfId="9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164" fontId="48" fillId="0" borderId="3" xfId="0" applyNumberFormat="1" applyFont="1" applyBorder="1" applyAlignment="1">
      <alignment horizontal="center" vertical="center"/>
    </xf>
    <xf numFmtId="164" fontId="48" fillId="0" borderId="3" xfId="0" applyNumberFormat="1" applyFont="1" applyBorder="1" applyAlignment="1">
      <alignment vertical="center"/>
    </xf>
    <xf numFmtId="164" fontId="49" fillId="0" borderId="3" xfId="0" applyNumberFormat="1" applyFont="1" applyBorder="1" applyAlignment="1">
      <alignment horizontal="center" vertical="center"/>
    </xf>
    <xf numFmtId="0" fontId="9" fillId="7" borderId="0" xfId="5" applyFill="1" applyAlignment="1">
      <alignment horizontal="center" vertical="center"/>
    </xf>
    <xf numFmtId="0" fontId="5" fillId="7" borderId="0" xfId="5" applyFont="1" applyFill="1"/>
    <xf numFmtId="0" fontId="29" fillId="3" borderId="3" xfId="5" applyFont="1" applyFill="1" applyBorder="1" applyAlignment="1">
      <alignment horizontal="left" vertical="center" wrapText="1" indent="1"/>
    </xf>
    <xf numFmtId="0" fontId="12" fillId="7" borderId="3" xfId="8" applyFont="1" applyFill="1" applyBorder="1" applyAlignment="1">
      <alignment horizontal="center"/>
    </xf>
    <xf numFmtId="0" fontId="12" fillId="7" borderId="3" xfId="8" applyFont="1" applyFill="1" applyBorder="1" applyAlignment="1">
      <alignment horizontal="left"/>
    </xf>
    <xf numFmtId="0" fontId="12" fillId="7" borderId="3" xfId="8" applyFont="1" applyFill="1" applyBorder="1"/>
    <xf numFmtId="0" fontId="0" fillId="0" borderId="3" xfId="0" applyBorder="1" applyAlignment="1">
      <alignment horizontal="center"/>
    </xf>
    <xf numFmtId="0" fontId="1" fillId="0" borderId="3" xfId="7" applyBorder="1" applyAlignment="1">
      <alignment vertical="center"/>
    </xf>
    <xf numFmtId="0" fontId="47" fillId="0" borderId="3" xfId="9" applyFont="1" applyBorder="1" applyAlignment="1">
      <alignment horizontal="center" vertical="center"/>
    </xf>
    <xf numFmtId="0" fontId="47" fillId="0" borderId="0" xfId="9" applyFont="1" applyAlignment="1">
      <alignment horizontal="center" vertical="center"/>
    </xf>
    <xf numFmtId="0" fontId="47" fillId="0" borderId="6" xfId="9" applyFont="1" applyBorder="1" applyAlignment="1">
      <alignment horizontal="center" vertical="center"/>
    </xf>
    <xf numFmtId="0" fontId="47" fillId="0" borderId="2" xfId="9" applyFont="1" applyBorder="1" applyAlignment="1">
      <alignment horizontal="center" vertical="center"/>
    </xf>
    <xf numFmtId="0" fontId="47" fillId="0" borderId="7" xfId="9" applyFont="1" applyBorder="1" applyAlignment="1">
      <alignment horizontal="center" vertical="center"/>
    </xf>
    <xf numFmtId="0" fontId="27" fillId="0" borderId="0" xfId="8" applyFont="1" applyAlignment="1">
      <alignment horizontal="center"/>
    </xf>
    <xf numFmtId="0" fontId="27" fillId="0" borderId="1" xfId="8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44" fillId="0" borderId="1" xfId="7" applyFont="1" applyBorder="1" applyAlignment="1">
      <alignment horizontal="center" vertical="center"/>
    </xf>
    <xf numFmtId="0" fontId="44" fillId="0" borderId="6" xfId="7" applyFont="1" applyBorder="1" applyAlignment="1">
      <alignment horizontal="center" vertical="center"/>
    </xf>
    <xf numFmtId="0" fontId="44" fillId="0" borderId="7" xfId="7" applyFont="1" applyBorder="1" applyAlignment="1">
      <alignment horizontal="center" vertical="center"/>
    </xf>
    <xf numFmtId="0" fontId="44" fillId="0" borderId="4" xfId="7" applyFont="1" applyBorder="1" applyAlignment="1">
      <alignment horizontal="center" vertical="center"/>
    </xf>
    <xf numFmtId="0" fontId="44" fillId="0" borderId="5" xfId="7" applyFont="1" applyBorder="1" applyAlignment="1">
      <alignment horizontal="center" vertical="center"/>
    </xf>
    <xf numFmtId="0" fontId="44" fillId="0" borderId="4" xfId="7" applyFont="1" applyBorder="1" applyAlignment="1">
      <alignment horizontal="center" vertical="center" wrapText="1"/>
    </xf>
    <xf numFmtId="0" fontId="44" fillId="0" borderId="5" xfId="7" applyFont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16" fontId="18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2" fontId="20" fillId="2" borderId="5" xfId="1" applyNumberFormat="1" applyFont="1" applyFill="1" applyBorder="1" applyAlignment="1">
      <alignment horizontal="center" vertical="center" wrapText="1"/>
    </xf>
    <xf numFmtId="2" fontId="21" fillId="2" borderId="3" xfId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32" fillId="2" borderId="0" xfId="5" applyFont="1" applyFill="1" applyAlignment="1">
      <alignment horizontal="center" wrapText="1"/>
    </xf>
    <xf numFmtId="166" fontId="32" fillId="2" borderId="3" xfId="5" applyNumberFormat="1" applyFont="1" applyFill="1" applyBorder="1" applyAlignment="1">
      <alignment horizontal="center" vertical="center" wrapText="1"/>
    </xf>
    <xf numFmtId="2" fontId="32" fillId="2" borderId="4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2" fillId="2" borderId="5" xfId="1" applyNumberFormat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2" fillId="2" borderId="1" xfId="5" applyFont="1" applyFill="1" applyBorder="1" applyAlignment="1">
      <alignment horizontal="center" wrapText="1"/>
    </xf>
    <xf numFmtId="2" fontId="15" fillId="2" borderId="3" xfId="1" applyNumberFormat="1" applyFont="1" applyFill="1" applyBorder="1" applyAlignment="1">
      <alignment horizontal="center" vertical="center" wrapText="1"/>
    </xf>
    <xf numFmtId="16" fontId="19" fillId="3" borderId="6" xfId="1" applyNumberFormat="1" applyFont="1" applyFill="1" applyBorder="1" applyAlignment="1">
      <alignment horizontal="center" vertical="center" wrapText="1"/>
    </xf>
    <xf numFmtId="16" fontId="19" fillId="3" borderId="7" xfId="1" applyNumberFormat="1" applyFont="1" applyFill="1" applyBorder="1" applyAlignment="1">
      <alignment horizontal="center" vertical="center" wrapText="1"/>
    </xf>
    <xf numFmtId="2" fontId="15" fillId="2" borderId="6" xfId="1" applyNumberFormat="1" applyFont="1" applyFill="1" applyBorder="1" applyAlignment="1">
      <alignment horizontal="center" vertical="center" wrapText="1"/>
    </xf>
    <xf numFmtId="2" fontId="15" fillId="2" borderId="7" xfId="1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2" fontId="32" fillId="2" borderId="4" xfId="1" applyNumberFormat="1" applyFont="1" applyFill="1" applyBorder="1" applyAlignment="1">
      <alignment vertical="center" wrapText="1"/>
    </xf>
    <xf numFmtId="2" fontId="32" fillId="2" borderId="5" xfId="1" applyNumberFormat="1" applyFont="1" applyFill="1" applyBorder="1" applyAlignment="1">
      <alignment vertical="center" wrapText="1"/>
    </xf>
    <xf numFmtId="166" fontId="32" fillId="2" borderId="4" xfId="5" applyNumberFormat="1" applyFont="1" applyFill="1" applyBorder="1" applyAlignment="1">
      <alignment horizontal="center" vertical="center" wrapText="1"/>
    </xf>
    <xf numFmtId="166" fontId="32" fillId="2" borderId="5" xfId="5" applyNumberFormat="1" applyFont="1" applyFill="1" applyBorder="1" applyAlignment="1">
      <alignment horizontal="center" vertical="center" wrapText="1"/>
    </xf>
  </cellXfs>
  <cellStyles count="10">
    <cellStyle name="Bình thường 2" xfId="5" xr:uid="{3E21F364-3712-44A6-BAB3-C9AF9BE5838F}"/>
    <cellStyle name="Normal" xfId="0" builtinId="0"/>
    <cellStyle name="Normal 2" xfId="1" xr:uid="{B526BBE9-460A-4A40-82A8-D37243B1E2DA}"/>
    <cellStyle name="Normal 2 2" xfId="4" xr:uid="{AD19EC4B-EF6C-4F0A-8799-9205B693070F}"/>
    <cellStyle name="Normal 2 2 2" xfId="8" xr:uid="{5E6A64BB-59D3-4E00-B8C9-C2CE2E3F4672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5 2" xfId="9" xr:uid="{561512F4-DCC2-4258-966E-D332836EE710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4AF86-7162-4502-9AA5-6D5A0970FA77}">
  <dimension ref="A1:M47"/>
  <sheetViews>
    <sheetView view="pageLayout" zoomScaleNormal="100" workbookViewId="0">
      <selection activeCell="D24" sqref="D24"/>
    </sheetView>
  </sheetViews>
  <sheetFormatPr defaultRowHeight="15.75"/>
  <cols>
    <col min="1" max="1" width="17.140625" style="212" customWidth="1"/>
    <col min="2" max="7" width="6.7109375" style="215" customWidth="1"/>
    <col min="8" max="13" width="7.5703125" style="215" customWidth="1"/>
    <col min="14" max="16384" width="9.140625" style="212"/>
  </cols>
  <sheetData>
    <row r="1" spans="1:13">
      <c r="A1" s="237" t="s">
        <v>454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>
      <c r="A2" s="213" t="s">
        <v>451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3">
      <c r="A3" s="236" t="s">
        <v>20</v>
      </c>
      <c r="B3" s="238" t="s">
        <v>328</v>
      </c>
      <c r="C3" s="239"/>
      <c r="D3" s="239"/>
      <c r="E3" s="239"/>
      <c r="F3" s="239"/>
      <c r="G3" s="240"/>
      <c r="H3" s="238" t="s">
        <v>329</v>
      </c>
      <c r="I3" s="239"/>
      <c r="J3" s="239"/>
      <c r="K3" s="239"/>
      <c r="L3" s="239"/>
      <c r="M3" s="240"/>
    </row>
    <row r="4" spans="1:13" ht="31.5">
      <c r="A4" s="236"/>
      <c r="B4" s="216" t="s">
        <v>336</v>
      </c>
      <c r="C4" s="216" t="s">
        <v>330</v>
      </c>
      <c r="D4" s="216" t="s">
        <v>331</v>
      </c>
      <c r="E4" s="216" t="s">
        <v>332</v>
      </c>
      <c r="F4" s="216" t="s">
        <v>333</v>
      </c>
      <c r="G4" s="216" t="s">
        <v>334</v>
      </c>
      <c r="H4" s="216" t="s">
        <v>336</v>
      </c>
      <c r="I4" s="216" t="s">
        <v>330</v>
      </c>
      <c r="J4" s="216" t="s">
        <v>331</v>
      </c>
      <c r="K4" s="216" t="s">
        <v>332</v>
      </c>
      <c r="L4" s="216" t="s">
        <v>333</v>
      </c>
      <c r="M4" s="216" t="s">
        <v>334</v>
      </c>
    </row>
    <row r="5" spans="1:13">
      <c r="A5" s="219" t="s">
        <v>21</v>
      </c>
      <c r="B5" s="220">
        <v>1</v>
      </c>
      <c r="C5" s="220">
        <v>1</v>
      </c>
      <c r="D5" s="220">
        <v>2</v>
      </c>
      <c r="E5" s="220">
        <v>1</v>
      </c>
      <c r="F5" s="220">
        <v>2</v>
      </c>
      <c r="G5" s="220" t="s">
        <v>447</v>
      </c>
      <c r="H5" s="220">
        <v>7.5039999999999996</v>
      </c>
      <c r="I5" s="220">
        <v>7.09</v>
      </c>
      <c r="J5" s="220">
        <v>7.2</v>
      </c>
      <c r="K5" s="220">
        <v>6.31</v>
      </c>
      <c r="L5" s="220">
        <v>5.5789999999999997</v>
      </c>
      <c r="M5" s="220">
        <v>6.2119999999999997</v>
      </c>
    </row>
    <row r="6" spans="1:13">
      <c r="A6" s="217" t="s">
        <v>22</v>
      </c>
      <c r="B6" s="218">
        <v>3</v>
      </c>
      <c r="C6" s="218">
        <v>2</v>
      </c>
      <c r="D6" s="218">
        <v>4</v>
      </c>
      <c r="E6" s="218">
        <v>5</v>
      </c>
      <c r="F6" s="218">
        <v>5</v>
      </c>
      <c r="G6" s="218">
        <v>3</v>
      </c>
      <c r="H6" s="218">
        <v>7.391</v>
      </c>
      <c r="I6" s="218">
        <v>7.0869999999999997</v>
      </c>
      <c r="J6" s="218">
        <v>7.0910000000000002</v>
      </c>
      <c r="K6" s="218">
        <v>6.1360000000000001</v>
      </c>
      <c r="L6" s="218">
        <v>5.55</v>
      </c>
      <c r="M6" s="218">
        <v>6.0149999999999997</v>
      </c>
    </row>
    <row r="7" spans="1:13">
      <c r="A7" s="217" t="s">
        <v>165</v>
      </c>
      <c r="B7" s="218">
        <v>5</v>
      </c>
      <c r="C7" s="218">
        <v>3</v>
      </c>
      <c r="D7" s="218">
        <v>1</v>
      </c>
      <c r="E7" s="218">
        <v>2</v>
      </c>
      <c r="F7" s="218">
        <v>4</v>
      </c>
      <c r="G7" s="218">
        <v>2</v>
      </c>
      <c r="H7" s="218">
        <v>7.2359999999999998</v>
      </c>
      <c r="I7" s="218">
        <v>7.02</v>
      </c>
      <c r="J7" s="218">
        <v>7.2110000000000003</v>
      </c>
      <c r="K7" s="218">
        <v>6.1950000000000003</v>
      </c>
      <c r="L7" s="218">
        <v>5.569</v>
      </c>
      <c r="M7" s="218" t="s">
        <v>448</v>
      </c>
    </row>
    <row r="8" spans="1:13">
      <c r="A8" s="217" t="s">
        <v>157</v>
      </c>
      <c r="B8" s="218">
        <v>2</v>
      </c>
      <c r="C8" s="218">
        <v>4</v>
      </c>
      <c r="D8" s="218">
        <v>3</v>
      </c>
      <c r="E8" s="218">
        <v>4</v>
      </c>
      <c r="F8" s="218">
        <v>3</v>
      </c>
      <c r="G8" s="218">
        <v>5</v>
      </c>
      <c r="H8" s="218">
        <v>7.4279999999999999</v>
      </c>
      <c r="I8" s="218">
        <v>7.0090000000000003</v>
      </c>
      <c r="J8" s="218">
        <v>7.1630000000000003</v>
      </c>
      <c r="K8" s="218">
        <v>6.1630000000000003</v>
      </c>
      <c r="L8" s="218">
        <v>5.57</v>
      </c>
      <c r="M8" s="218">
        <v>5.915</v>
      </c>
    </row>
    <row r="9" spans="1:13">
      <c r="A9" s="217" t="s">
        <v>169</v>
      </c>
      <c r="B9" s="218">
        <v>8</v>
      </c>
      <c r="C9" s="218">
        <v>5</v>
      </c>
      <c r="D9" s="218">
        <v>6</v>
      </c>
      <c r="E9" s="218">
        <v>14</v>
      </c>
      <c r="F9" s="218">
        <v>8</v>
      </c>
      <c r="G9" s="218">
        <v>7</v>
      </c>
      <c r="H9" s="218">
        <v>7.093</v>
      </c>
      <c r="I9" s="218">
        <v>7.0030000000000001</v>
      </c>
      <c r="J9" s="218">
        <v>7.0709999999999997</v>
      </c>
      <c r="K9" s="218">
        <v>5.8449999999999998</v>
      </c>
      <c r="L9" s="218">
        <v>5.2759999999999998</v>
      </c>
      <c r="M9" s="218">
        <v>5.67</v>
      </c>
    </row>
    <row r="10" spans="1:13">
      <c r="A10" s="217" t="s">
        <v>151</v>
      </c>
      <c r="B10" s="218">
        <v>4</v>
      </c>
      <c r="C10" s="218">
        <v>6</v>
      </c>
      <c r="D10" s="218">
        <v>7</v>
      </c>
      <c r="E10" s="218">
        <v>3</v>
      </c>
      <c r="F10" s="218">
        <v>1</v>
      </c>
      <c r="G10" s="218">
        <v>4</v>
      </c>
      <c r="H10" s="218">
        <v>7.12</v>
      </c>
      <c r="I10" s="218">
        <v>6.98</v>
      </c>
      <c r="J10" s="218">
        <v>7.0010000000000003</v>
      </c>
      <c r="K10" s="218">
        <v>6.17</v>
      </c>
      <c r="L10" s="218">
        <v>5.6269999999999998</v>
      </c>
      <c r="M10" s="218">
        <v>6.0129999999999999</v>
      </c>
    </row>
    <row r="11" spans="1:13">
      <c r="A11" s="217" t="s">
        <v>201</v>
      </c>
      <c r="B11" s="218">
        <v>23</v>
      </c>
      <c r="C11" s="218">
        <v>7</v>
      </c>
      <c r="D11" s="218">
        <v>8</v>
      </c>
      <c r="E11" s="218">
        <v>32</v>
      </c>
      <c r="F11" s="218">
        <v>37</v>
      </c>
      <c r="G11" s="218">
        <v>26</v>
      </c>
      <c r="H11" s="218">
        <v>6.9</v>
      </c>
      <c r="I11" s="218">
        <v>6.9539999999999997</v>
      </c>
      <c r="J11" s="218">
        <v>6.9989999999999997</v>
      </c>
      <c r="K11" s="218">
        <v>5.49</v>
      </c>
      <c r="L11" s="218">
        <v>4.8639999999999999</v>
      </c>
      <c r="M11" s="218">
        <v>5.3559999999999999</v>
      </c>
    </row>
    <row r="12" spans="1:13">
      <c r="A12" s="217" t="s">
        <v>191</v>
      </c>
      <c r="B12" s="218">
        <v>17</v>
      </c>
      <c r="C12" s="218">
        <v>11</v>
      </c>
      <c r="D12" s="218">
        <v>22</v>
      </c>
      <c r="E12" s="218">
        <v>29</v>
      </c>
      <c r="F12" s="218">
        <v>27</v>
      </c>
      <c r="G12" s="218">
        <v>38</v>
      </c>
      <c r="H12" s="218">
        <v>6.9690000000000003</v>
      </c>
      <c r="I12" s="218">
        <v>6.8639999999999999</v>
      </c>
      <c r="J12" s="218">
        <v>6.7679999999999998</v>
      </c>
      <c r="K12" s="218">
        <v>5.548</v>
      </c>
      <c r="L12" s="218">
        <v>4.9640000000000004</v>
      </c>
      <c r="M12" s="218">
        <v>5.1639999999999997</v>
      </c>
    </row>
    <row r="13" spans="1:13">
      <c r="A13" s="217" t="s">
        <v>193</v>
      </c>
      <c r="B13" s="218">
        <v>11</v>
      </c>
      <c r="C13" s="218">
        <v>12</v>
      </c>
      <c r="D13" s="218">
        <v>10</v>
      </c>
      <c r="E13" s="218">
        <v>11</v>
      </c>
      <c r="F13" s="218">
        <v>7</v>
      </c>
      <c r="G13" s="218">
        <v>6</v>
      </c>
      <c r="H13" s="218">
        <v>7.0430000000000001</v>
      </c>
      <c r="I13" s="218">
        <v>6.8239999999999998</v>
      </c>
      <c r="J13" s="218">
        <v>6.9820000000000002</v>
      </c>
      <c r="K13" s="218">
        <v>5.8760000000000003</v>
      </c>
      <c r="L13" s="218">
        <v>5.33</v>
      </c>
      <c r="M13" s="218">
        <v>5.819</v>
      </c>
    </row>
    <row r="14" spans="1:13">
      <c r="A14" s="217" t="s">
        <v>196</v>
      </c>
      <c r="B14" s="218">
        <v>20</v>
      </c>
      <c r="C14" s="218">
        <v>13</v>
      </c>
      <c r="D14" s="218">
        <v>16</v>
      </c>
      <c r="E14" s="218">
        <v>8</v>
      </c>
      <c r="F14" s="218">
        <v>10</v>
      </c>
      <c r="G14" s="218">
        <v>12</v>
      </c>
      <c r="H14" s="218">
        <v>6.9320000000000004</v>
      </c>
      <c r="I14" s="218">
        <v>6.8159999999999998</v>
      </c>
      <c r="J14" s="218">
        <v>6.8620000000000001</v>
      </c>
      <c r="K14" s="218">
        <v>5.9080000000000004</v>
      </c>
      <c r="L14" s="218">
        <v>5.2279999999999998</v>
      </c>
      <c r="M14" s="218">
        <v>5.6349999999999998</v>
      </c>
    </row>
    <row r="15" spans="1:13">
      <c r="A15" s="217" t="s">
        <v>164</v>
      </c>
      <c r="B15" s="218">
        <v>7</v>
      </c>
      <c r="C15" s="218">
        <v>16</v>
      </c>
      <c r="D15" s="218">
        <v>15</v>
      </c>
      <c r="E15" s="218">
        <v>18</v>
      </c>
      <c r="F15" s="218">
        <v>20</v>
      </c>
      <c r="G15" s="218">
        <v>22</v>
      </c>
      <c r="H15" s="218">
        <v>6.84</v>
      </c>
      <c r="I15" s="218">
        <v>6.7480000000000002</v>
      </c>
      <c r="J15" s="218">
        <v>6.88</v>
      </c>
      <c r="K15" s="218">
        <v>5.7169999999999996</v>
      </c>
      <c r="L15" s="218">
        <v>5.056</v>
      </c>
      <c r="M15" s="218">
        <v>5.415</v>
      </c>
    </row>
    <row r="16" spans="1:13">
      <c r="A16" s="219" t="s">
        <v>335</v>
      </c>
      <c r="B16" s="220"/>
      <c r="C16" s="220"/>
      <c r="D16" s="220"/>
      <c r="E16" s="220"/>
      <c r="F16" s="220"/>
      <c r="G16" s="220"/>
      <c r="H16" s="220">
        <v>6.7240000000000002</v>
      </c>
      <c r="I16" s="220">
        <v>6.56</v>
      </c>
      <c r="J16" s="220">
        <v>6.7229999999999999</v>
      </c>
      <c r="K16" s="220">
        <v>5.34</v>
      </c>
      <c r="L16" s="220">
        <v>4.97</v>
      </c>
      <c r="M16" s="220">
        <v>5.57</v>
      </c>
    </row>
    <row r="18" spans="1:13">
      <c r="A18" s="213" t="s">
        <v>452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</row>
    <row r="19" spans="1:13">
      <c r="A19" s="236" t="s">
        <v>20</v>
      </c>
      <c r="B19" s="238" t="s">
        <v>328</v>
      </c>
      <c r="C19" s="239"/>
      <c r="D19" s="239"/>
      <c r="E19" s="239"/>
      <c r="F19" s="239"/>
      <c r="G19" s="240"/>
      <c r="H19" s="238" t="s">
        <v>329</v>
      </c>
      <c r="I19" s="239"/>
      <c r="J19" s="239"/>
      <c r="K19" s="239"/>
      <c r="L19" s="239"/>
      <c r="M19" s="240"/>
    </row>
    <row r="20" spans="1:13" ht="31.5">
      <c r="A20" s="236"/>
      <c r="B20" s="216" t="s">
        <v>336</v>
      </c>
      <c r="C20" s="216" t="s">
        <v>330</v>
      </c>
      <c r="D20" s="216" t="s">
        <v>331</v>
      </c>
      <c r="E20" s="216" t="s">
        <v>332</v>
      </c>
      <c r="F20" s="216" t="s">
        <v>333</v>
      </c>
      <c r="G20" s="216" t="s">
        <v>334</v>
      </c>
      <c r="H20" s="216" t="s">
        <v>336</v>
      </c>
      <c r="I20" s="216" t="s">
        <v>330</v>
      </c>
      <c r="J20" s="216" t="s">
        <v>331</v>
      </c>
      <c r="K20" s="216" t="s">
        <v>332</v>
      </c>
      <c r="L20" s="216" t="s">
        <v>333</v>
      </c>
      <c r="M20" s="216" t="s">
        <v>334</v>
      </c>
    </row>
    <row r="21" spans="1:13">
      <c r="A21" s="217" t="s">
        <v>157</v>
      </c>
      <c r="B21" s="218">
        <v>2</v>
      </c>
      <c r="C21" s="218">
        <v>6</v>
      </c>
      <c r="D21" s="218">
        <v>9</v>
      </c>
      <c r="E21" s="218">
        <v>9</v>
      </c>
      <c r="F21" s="218">
        <v>4</v>
      </c>
      <c r="G21" s="218">
        <v>6</v>
      </c>
      <c r="H21" s="218">
        <v>7.34</v>
      </c>
      <c r="I21" s="218">
        <v>7.0069999999999997</v>
      </c>
      <c r="J21" s="218">
        <v>6.9820000000000002</v>
      </c>
      <c r="K21" s="218">
        <v>5.6859999999999999</v>
      </c>
      <c r="L21" s="218">
        <v>5.3220000000000001</v>
      </c>
      <c r="M21" s="218">
        <v>5.8280000000000003</v>
      </c>
    </row>
    <row r="22" spans="1:13">
      <c r="A22" s="217" t="s">
        <v>165</v>
      </c>
      <c r="B22" s="218">
        <v>3</v>
      </c>
      <c r="C22" s="218">
        <v>1</v>
      </c>
      <c r="D22" s="218">
        <v>1</v>
      </c>
      <c r="E22" s="218">
        <v>1</v>
      </c>
      <c r="F22" s="218">
        <v>2</v>
      </c>
      <c r="G22" s="218">
        <v>1</v>
      </c>
      <c r="H22" s="218">
        <v>7.335</v>
      </c>
      <c r="I22" s="218">
        <v>7.1589999999999998</v>
      </c>
      <c r="J22" s="218">
        <v>7.2960000000000003</v>
      </c>
      <c r="K22" s="218">
        <v>5.9349999999999996</v>
      </c>
      <c r="L22" s="218">
        <v>5.4429999999999996</v>
      </c>
      <c r="M22" s="218">
        <v>6.1449999999999996</v>
      </c>
    </row>
    <row r="23" spans="1:13">
      <c r="A23" s="219" t="s">
        <v>21</v>
      </c>
      <c r="B23" s="220">
        <v>4</v>
      </c>
      <c r="C23" s="220">
        <v>15</v>
      </c>
      <c r="D23" s="220">
        <v>12</v>
      </c>
      <c r="E23" s="220">
        <v>4</v>
      </c>
      <c r="F23" s="220">
        <v>6</v>
      </c>
      <c r="G23" s="220">
        <v>2</v>
      </c>
      <c r="H23" s="220">
        <v>7.2359999999999998</v>
      </c>
      <c r="I23" s="220">
        <v>6.83</v>
      </c>
      <c r="J23" s="220">
        <v>6.9710000000000001</v>
      </c>
      <c r="K23" s="220">
        <v>5.7480000000000002</v>
      </c>
      <c r="L23" s="220">
        <v>5.3079999999999998</v>
      </c>
      <c r="M23" s="220">
        <v>6.1159999999999997</v>
      </c>
    </row>
    <row r="24" spans="1:13">
      <c r="A24" s="217" t="s">
        <v>22</v>
      </c>
      <c r="B24" s="218">
        <v>8</v>
      </c>
      <c r="C24" s="218">
        <v>9</v>
      </c>
      <c r="D24" s="218">
        <v>8</v>
      </c>
      <c r="E24" s="218">
        <v>3</v>
      </c>
      <c r="F24" s="218">
        <v>5</v>
      </c>
      <c r="G24" s="218">
        <v>4</v>
      </c>
      <c r="H24" s="218">
        <v>7.0949999999999998</v>
      </c>
      <c r="I24" s="218">
        <v>6.9080000000000004</v>
      </c>
      <c r="J24" s="218">
        <v>6.9829999999999997</v>
      </c>
      <c r="K24" s="218">
        <v>5.7569999999999997</v>
      </c>
      <c r="L24" s="218">
        <v>5.3109999999999999</v>
      </c>
      <c r="M24" s="218">
        <v>6.06</v>
      </c>
    </row>
    <row r="25" spans="1:13">
      <c r="A25" s="217" t="s">
        <v>151</v>
      </c>
      <c r="B25" s="218">
        <v>9</v>
      </c>
      <c r="C25" s="218">
        <v>4</v>
      </c>
      <c r="D25" s="218">
        <v>13</v>
      </c>
      <c r="E25" s="218">
        <v>7</v>
      </c>
      <c r="F25" s="218">
        <v>1</v>
      </c>
      <c r="G25" s="218">
        <v>3</v>
      </c>
      <c r="H25" s="218">
        <v>7.0890000000000004</v>
      </c>
      <c r="I25" s="218">
        <v>7.0279999999999996</v>
      </c>
      <c r="J25" s="218">
        <v>6.9560000000000004</v>
      </c>
      <c r="K25" s="218">
        <v>5.7080000000000002</v>
      </c>
      <c r="L25" s="218">
        <v>5.5229999999999997</v>
      </c>
      <c r="M25" s="218">
        <v>6.0730000000000004</v>
      </c>
    </row>
    <row r="26" spans="1:13">
      <c r="A26" s="217" t="s">
        <v>196</v>
      </c>
      <c r="B26" s="218">
        <v>15</v>
      </c>
      <c r="C26" s="218">
        <v>12</v>
      </c>
      <c r="D26" s="218">
        <v>6</v>
      </c>
      <c r="E26" s="218">
        <v>15</v>
      </c>
      <c r="F26" s="218">
        <v>3</v>
      </c>
      <c r="G26" s="218">
        <v>7</v>
      </c>
      <c r="H26" s="218">
        <v>7.0410000000000004</v>
      </c>
      <c r="I26" s="218">
        <v>6.8840000000000003</v>
      </c>
      <c r="J26" s="218">
        <v>7.0069999999999997</v>
      </c>
      <c r="K26" s="218">
        <v>5.625</v>
      </c>
      <c r="L26" s="218">
        <v>5.39</v>
      </c>
      <c r="M26" s="218">
        <v>5.8029999999999999</v>
      </c>
    </row>
    <row r="27" spans="1:13">
      <c r="A27" s="217" t="s">
        <v>193</v>
      </c>
      <c r="B27" s="218">
        <v>22</v>
      </c>
      <c r="C27" s="218">
        <v>24</v>
      </c>
      <c r="D27" s="218">
        <v>7</v>
      </c>
      <c r="E27" s="218">
        <v>16</v>
      </c>
      <c r="F27" s="218">
        <v>8</v>
      </c>
      <c r="G27" s="218">
        <v>5</v>
      </c>
      <c r="H27" s="218">
        <v>6.9160000000000004</v>
      </c>
      <c r="I27" s="218">
        <v>6.7069999999999999</v>
      </c>
      <c r="J27" s="218">
        <v>7.0039999999999996</v>
      </c>
      <c r="K27" s="218">
        <v>5.6239999999999997</v>
      </c>
      <c r="L27" s="218">
        <v>5.242</v>
      </c>
      <c r="M27" s="218">
        <v>5.859</v>
      </c>
    </row>
    <row r="28" spans="1:13">
      <c r="A28" s="217" t="s">
        <v>201</v>
      </c>
      <c r="B28" s="218">
        <v>23</v>
      </c>
      <c r="C28" s="218">
        <v>10</v>
      </c>
      <c r="D28" s="218">
        <v>2</v>
      </c>
      <c r="E28" s="218">
        <v>44</v>
      </c>
      <c r="F28" s="218">
        <v>26</v>
      </c>
      <c r="G28" s="218">
        <v>22</v>
      </c>
      <c r="H28" s="218">
        <v>6.915</v>
      </c>
      <c r="I28" s="218">
        <v>6.9009999999999998</v>
      </c>
      <c r="J28" s="218">
        <v>7.0730000000000004</v>
      </c>
      <c r="K28" s="218">
        <v>5.1820000000000004</v>
      </c>
      <c r="L28" s="218">
        <v>4.9279999999999999</v>
      </c>
      <c r="M28" s="218">
        <v>5.44</v>
      </c>
    </row>
    <row r="29" spans="1:13">
      <c r="A29" s="217" t="s">
        <v>169</v>
      </c>
      <c r="B29" s="218">
        <v>27</v>
      </c>
      <c r="C29" s="218">
        <v>22</v>
      </c>
      <c r="D29" s="218">
        <v>4</v>
      </c>
      <c r="E29" s="218">
        <v>21</v>
      </c>
      <c r="F29" s="218">
        <v>10</v>
      </c>
      <c r="G29" s="218">
        <v>8</v>
      </c>
      <c r="H29" s="218">
        <v>6.8410000000000002</v>
      </c>
      <c r="I29" s="218">
        <v>6.7309999999999999</v>
      </c>
      <c r="J29" s="218">
        <v>7.0540000000000003</v>
      </c>
      <c r="K29" s="218">
        <v>5.4989999999999997</v>
      </c>
      <c r="L29" s="218">
        <v>5.1539999999999999</v>
      </c>
      <c r="M29" s="218">
        <v>5.8010000000000002</v>
      </c>
    </row>
    <row r="30" spans="1:13">
      <c r="A30" s="217" t="s">
        <v>191</v>
      </c>
      <c r="B30" s="218">
        <v>45</v>
      </c>
      <c r="C30" s="218">
        <v>55</v>
      </c>
      <c r="D30" s="218">
        <v>54</v>
      </c>
      <c r="E30" s="218">
        <v>47</v>
      </c>
      <c r="F30" s="218">
        <v>28</v>
      </c>
      <c r="G30" s="218">
        <v>44</v>
      </c>
      <c r="H30" s="218">
        <v>6.5190000000000001</v>
      </c>
      <c r="I30" s="218">
        <v>6.3849999999999998</v>
      </c>
      <c r="J30" s="218">
        <v>6.3659999999999997</v>
      </c>
      <c r="K30" s="218">
        <v>5.1550000000000002</v>
      </c>
      <c r="L30" s="218">
        <v>4.9059999999999997</v>
      </c>
      <c r="M30" s="218" t="s">
        <v>449</v>
      </c>
    </row>
    <row r="31" spans="1:13">
      <c r="A31" s="217" t="s">
        <v>164</v>
      </c>
      <c r="B31" s="218">
        <v>58</v>
      </c>
      <c r="C31" s="218">
        <v>62</v>
      </c>
      <c r="D31" s="218">
        <v>51</v>
      </c>
      <c r="E31" s="218">
        <v>43</v>
      </c>
      <c r="F31" s="218">
        <v>43</v>
      </c>
      <c r="G31" s="218">
        <v>36</v>
      </c>
      <c r="H31" s="218">
        <v>6.3109999999999999</v>
      </c>
      <c r="I31" s="218">
        <v>6.2919999999999998</v>
      </c>
      <c r="J31" s="218">
        <v>6.5</v>
      </c>
      <c r="K31" s="218">
        <v>5.1950000000000003</v>
      </c>
      <c r="L31" s="218">
        <v>4.72</v>
      </c>
      <c r="M31" s="218">
        <v>5.1740000000000004</v>
      </c>
    </row>
    <row r="32" spans="1:13">
      <c r="A32" s="219" t="s">
        <v>335</v>
      </c>
      <c r="B32" s="220"/>
      <c r="C32" s="220"/>
      <c r="D32" s="220"/>
      <c r="E32" s="220"/>
      <c r="F32" s="220"/>
      <c r="G32" s="220"/>
      <c r="H32" s="220">
        <v>6.7039999999999997</v>
      </c>
      <c r="I32" s="220">
        <v>6.63</v>
      </c>
      <c r="J32" s="220">
        <v>6.71</v>
      </c>
      <c r="K32" s="220">
        <v>5.35</v>
      </c>
      <c r="L32" s="220">
        <v>4.88</v>
      </c>
      <c r="M32" s="220">
        <v>5.32</v>
      </c>
    </row>
    <row r="33" spans="1:13">
      <c r="A33" s="213" t="s">
        <v>453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</row>
    <row r="34" spans="1:13">
      <c r="A34" s="236" t="s">
        <v>20</v>
      </c>
      <c r="B34" s="238" t="s">
        <v>328</v>
      </c>
      <c r="C34" s="239"/>
      <c r="D34" s="239"/>
      <c r="E34" s="239"/>
      <c r="F34" s="239"/>
      <c r="G34" s="240"/>
      <c r="H34" s="238" t="s">
        <v>329</v>
      </c>
      <c r="I34" s="239"/>
      <c r="J34" s="239"/>
      <c r="K34" s="239"/>
      <c r="L34" s="239"/>
      <c r="M34" s="240"/>
    </row>
    <row r="35" spans="1:13" ht="31.5">
      <c r="A35" s="236"/>
      <c r="B35" s="216" t="s">
        <v>336</v>
      </c>
      <c r="C35" s="216" t="s">
        <v>330</v>
      </c>
      <c r="D35" s="216" t="s">
        <v>331</v>
      </c>
      <c r="E35" s="216" t="s">
        <v>332</v>
      </c>
      <c r="F35" s="216" t="s">
        <v>333</v>
      </c>
      <c r="G35" s="216" t="s">
        <v>334</v>
      </c>
      <c r="H35" s="216" t="s">
        <v>336</v>
      </c>
      <c r="I35" s="216" t="s">
        <v>330</v>
      </c>
      <c r="J35" s="216" t="s">
        <v>331</v>
      </c>
      <c r="K35" s="216" t="s">
        <v>332</v>
      </c>
      <c r="L35" s="216" t="s">
        <v>333</v>
      </c>
      <c r="M35" s="216" t="s">
        <v>334</v>
      </c>
    </row>
    <row r="36" spans="1:13">
      <c r="A36" s="217" t="s">
        <v>22</v>
      </c>
      <c r="B36" s="218">
        <v>5</v>
      </c>
      <c r="C36" s="218">
        <v>16</v>
      </c>
      <c r="D36" s="218">
        <v>17</v>
      </c>
      <c r="E36" s="218">
        <v>15</v>
      </c>
      <c r="F36" s="218">
        <v>12</v>
      </c>
      <c r="G36" s="218">
        <v>12</v>
      </c>
      <c r="H36" s="218">
        <v>5.5419999999999998</v>
      </c>
      <c r="I36" s="218">
        <v>5.7939999999999996</v>
      </c>
      <c r="J36" s="218">
        <v>5.8159999999999998</v>
      </c>
      <c r="K36" s="218">
        <v>4.9400000000000004</v>
      </c>
      <c r="L36" s="218">
        <v>4.827</v>
      </c>
      <c r="M36" s="218">
        <v>5.085</v>
      </c>
    </row>
    <row r="37" spans="1:13">
      <c r="A37" s="217" t="s">
        <v>165</v>
      </c>
      <c r="B37" s="218">
        <v>10</v>
      </c>
      <c r="C37" s="218">
        <v>13</v>
      </c>
      <c r="D37" s="218">
        <v>10</v>
      </c>
      <c r="E37" s="218">
        <v>13</v>
      </c>
      <c r="F37" s="218">
        <v>13</v>
      </c>
      <c r="G37" s="218">
        <v>15</v>
      </c>
      <c r="H37" s="218">
        <v>5.5069999999999997</v>
      </c>
      <c r="I37" s="218">
        <v>5.8570000000000002</v>
      </c>
      <c r="J37" s="218">
        <v>5.9340000000000002</v>
      </c>
      <c r="K37" s="218">
        <v>4.952</v>
      </c>
      <c r="L37" s="218">
        <v>4.8250000000000002</v>
      </c>
      <c r="M37" s="218">
        <v>5.0289999999999999</v>
      </c>
    </row>
    <row r="38" spans="1:13">
      <c r="A38" s="217" t="s">
        <v>157</v>
      </c>
      <c r="B38" s="218">
        <v>12</v>
      </c>
      <c r="C38" s="218">
        <v>15</v>
      </c>
      <c r="D38" s="218">
        <v>37</v>
      </c>
      <c r="E38" s="218">
        <v>21</v>
      </c>
      <c r="F38" s="218">
        <v>19</v>
      </c>
      <c r="G38" s="218">
        <v>22</v>
      </c>
      <c r="H38" s="218">
        <v>5.45</v>
      </c>
      <c r="I38" s="218">
        <v>5.8170000000000002</v>
      </c>
      <c r="J38" s="218">
        <v>5.5570000000000004</v>
      </c>
      <c r="K38" s="218">
        <v>4.9000000000000004</v>
      </c>
      <c r="L38" s="218">
        <v>4.7489999999999997</v>
      </c>
      <c r="M38" s="218">
        <v>4.9139999999999997</v>
      </c>
    </row>
    <row r="39" spans="1:13">
      <c r="A39" s="217" t="s">
        <v>196</v>
      </c>
      <c r="B39" s="218">
        <v>20</v>
      </c>
      <c r="C39" s="218">
        <v>35</v>
      </c>
      <c r="D39" s="218">
        <v>35</v>
      </c>
      <c r="E39" s="218">
        <v>34</v>
      </c>
      <c r="F39" s="218">
        <v>28</v>
      </c>
      <c r="G39" s="218">
        <v>10</v>
      </c>
      <c r="H39" s="218">
        <v>5.1970000000000001</v>
      </c>
      <c r="I39" s="218">
        <v>5.5220000000000002</v>
      </c>
      <c r="J39" s="218">
        <v>5.5949999999999998</v>
      </c>
      <c r="K39" s="218">
        <v>4.7149999999999999</v>
      </c>
      <c r="L39" s="218">
        <v>4.6420000000000003</v>
      </c>
      <c r="M39" s="218">
        <v>5.0949999999999998</v>
      </c>
    </row>
    <row r="40" spans="1:13">
      <c r="A40" s="217" t="s">
        <v>193</v>
      </c>
      <c r="B40" s="218">
        <v>23</v>
      </c>
      <c r="C40" s="218">
        <v>42</v>
      </c>
      <c r="D40" s="218">
        <v>36</v>
      </c>
      <c r="E40" s="218">
        <v>26</v>
      </c>
      <c r="F40" s="218">
        <v>25</v>
      </c>
      <c r="G40" s="218">
        <v>19</v>
      </c>
      <c r="H40" s="218">
        <v>5.1829999999999998</v>
      </c>
      <c r="I40" s="218">
        <v>5.359</v>
      </c>
      <c r="J40" s="218">
        <v>5.5919999999999996</v>
      </c>
      <c r="K40" s="218">
        <v>4.84</v>
      </c>
      <c r="L40" s="218">
        <v>4.7030000000000003</v>
      </c>
      <c r="M40" s="218">
        <v>4.9729999999999999</v>
      </c>
    </row>
    <row r="41" spans="1:13">
      <c r="A41" s="217" t="s">
        <v>151</v>
      </c>
      <c r="B41" s="218">
        <v>33</v>
      </c>
      <c r="C41" s="218">
        <v>31</v>
      </c>
      <c r="D41" s="218">
        <v>42</v>
      </c>
      <c r="E41" s="218">
        <v>20</v>
      </c>
      <c r="F41" s="218">
        <v>21</v>
      </c>
      <c r="G41" s="218">
        <v>29</v>
      </c>
      <c r="H41" s="218">
        <v>5.0970000000000004</v>
      </c>
      <c r="I41" s="218">
        <v>5.5759999999999996</v>
      </c>
      <c r="J41" s="218">
        <v>5.4740000000000002</v>
      </c>
      <c r="K41" s="218">
        <v>4.9080000000000004</v>
      </c>
      <c r="L41" s="218">
        <v>4.7350000000000003</v>
      </c>
      <c r="M41" s="218">
        <v>4.8230000000000004</v>
      </c>
    </row>
    <row r="42" spans="1:13">
      <c r="A42" s="217" t="s">
        <v>191</v>
      </c>
      <c r="B42" s="218">
        <v>43</v>
      </c>
      <c r="C42" s="218">
        <v>52</v>
      </c>
      <c r="D42" s="218">
        <v>51</v>
      </c>
      <c r="E42" s="218">
        <v>46</v>
      </c>
      <c r="F42" s="218">
        <v>44</v>
      </c>
      <c r="G42" s="218">
        <v>48</v>
      </c>
      <c r="H42" s="218">
        <v>4.9320000000000004</v>
      </c>
      <c r="I42" s="218">
        <v>5.3120000000000003</v>
      </c>
      <c r="J42" s="218">
        <v>5.3460000000000001</v>
      </c>
      <c r="K42" s="218">
        <v>4.5129999999999999</v>
      </c>
      <c r="L42" s="218">
        <v>4.4359999999999999</v>
      </c>
      <c r="M42" s="218">
        <v>4.5209999999999999</v>
      </c>
    </row>
    <row r="43" spans="1:13">
      <c r="A43" s="219" t="s">
        <v>21</v>
      </c>
      <c r="B43" s="220">
        <v>46</v>
      </c>
      <c r="C43" s="220">
        <v>61</v>
      </c>
      <c r="D43" s="220">
        <v>57</v>
      </c>
      <c r="E43" s="220">
        <v>40</v>
      </c>
      <c r="F43" s="220">
        <v>52</v>
      </c>
      <c r="G43" s="220">
        <v>35</v>
      </c>
      <c r="H43" s="220">
        <v>4.8940000000000001</v>
      </c>
      <c r="I43" s="220">
        <v>5.0659999999999998</v>
      </c>
      <c r="J43" s="220">
        <v>5.2359999999999998</v>
      </c>
      <c r="K43" s="220">
        <v>4.4809999999999999</v>
      </c>
      <c r="L43" s="220">
        <v>4.319</v>
      </c>
      <c r="M43" s="220">
        <v>4.7519999999999998</v>
      </c>
    </row>
    <row r="44" spans="1:13">
      <c r="A44" s="217" t="s">
        <v>169</v>
      </c>
      <c r="B44" s="218">
        <v>48</v>
      </c>
      <c r="C44" s="218">
        <v>43</v>
      </c>
      <c r="D44" s="218">
        <v>53</v>
      </c>
      <c r="E44" s="218">
        <v>44</v>
      </c>
      <c r="F44" s="218">
        <v>41</v>
      </c>
      <c r="G44" s="218">
        <v>37</v>
      </c>
      <c r="H44" s="218">
        <v>4.8869999999999996</v>
      </c>
      <c r="I44" s="218">
        <v>5.3579999999999997</v>
      </c>
      <c r="J44" s="218">
        <v>5.327</v>
      </c>
      <c r="K44" s="218">
        <v>4.5789999999999997</v>
      </c>
      <c r="L44" s="218" t="s">
        <v>450</v>
      </c>
      <c r="M44" s="218">
        <v>4.74</v>
      </c>
    </row>
    <row r="45" spans="1:13">
      <c r="A45" s="217" t="s">
        <v>164</v>
      </c>
      <c r="B45" s="218">
        <v>58</v>
      </c>
      <c r="C45" s="218">
        <v>62</v>
      </c>
      <c r="D45" s="218">
        <v>60</v>
      </c>
      <c r="E45" s="218">
        <v>54</v>
      </c>
      <c r="F45" s="218">
        <v>58</v>
      </c>
      <c r="G45" s="218">
        <v>52</v>
      </c>
      <c r="H45" s="218">
        <v>4.641</v>
      </c>
      <c r="I45" s="218">
        <v>5.0330000000000004</v>
      </c>
      <c r="J45" s="218">
        <v>5.0010000000000003</v>
      </c>
      <c r="K45" s="218">
        <v>4.3630000000000004</v>
      </c>
      <c r="L45" s="218">
        <v>4.2060000000000004</v>
      </c>
      <c r="M45" s="218">
        <v>4.3040000000000003</v>
      </c>
    </row>
    <row r="46" spans="1:13">
      <c r="A46" s="217" t="s">
        <v>201</v>
      </c>
      <c r="B46" s="218">
        <v>62</v>
      </c>
      <c r="C46" s="218">
        <v>60</v>
      </c>
      <c r="D46" s="218">
        <v>55</v>
      </c>
      <c r="E46" s="218">
        <v>58</v>
      </c>
      <c r="F46" s="218">
        <v>54</v>
      </c>
      <c r="G46" s="218">
        <v>50</v>
      </c>
      <c r="H46" s="218">
        <v>4.6020000000000003</v>
      </c>
      <c r="I46" s="218">
        <v>5.1449999999999996</v>
      </c>
      <c r="J46" s="218">
        <v>5.23</v>
      </c>
      <c r="K46" s="218">
        <v>4.2709999999999999</v>
      </c>
      <c r="L46" s="218">
        <v>4.2699999999999996</v>
      </c>
      <c r="M46" s="218">
        <v>4.4189999999999996</v>
      </c>
    </row>
    <row r="47" spans="1:13">
      <c r="A47" s="219" t="s">
        <v>335</v>
      </c>
      <c r="B47" s="220"/>
      <c r="C47" s="220"/>
      <c r="D47" s="220"/>
      <c r="E47" s="220"/>
      <c r="F47" s="220"/>
      <c r="G47" s="220"/>
      <c r="H47" s="220">
        <v>5.0190000000000001</v>
      </c>
      <c r="I47" s="220">
        <v>5.51</v>
      </c>
      <c r="J47" s="220">
        <v>5.5049999999999999</v>
      </c>
      <c r="K47" s="220">
        <v>4.68</v>
      </c>
      <c r="L47" s="220">
        <v>4.54</v>
      </c>
      <c r="M47" s="220">
        <v>4.75</v>
      </c>
    </row>
  </sheetData>
  <sortState xmlns:xlrd2="http://schemas.microsoft.com/office/spreadsheetml/2017/richdata2" ref="A36:M46">
    <sortCondition ref="B36:B46"/>
  </sortState>
  <mergeCells count="10">
    <mergeCell ref="A34:A35"/>
    <mergeCell ref="A3:A4"/>
    <mergeCell ref="A19:A20"/>
    <mergeCell ref="A1:M1"/>
    <mergeCell ref="B3:G3"/>
    <mergeCell ref="H3:M3"/>
    <mergeCell ref="B19:G19"/>
    <mergeCell ref="H19:M19"/>
    <mergeCell ref="B34:G34"/>
    <mergeCell ref="H34:M34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D4E-635D-4CBF-A2F4-43B998A30CCD}">
  <dimension ref="A1:K43"/>
  <sheetViews>
    <sheetView view="pageLayout" topLeftCell="B31" zoomScaleNormal="100" zoomScaleSheetLayoutView="100" workbookViewId="0">
      <selection activeCell="G46" sqref="G46"/>
    </sheetView>
  </sheetViews>
  <sheetFormatPr defaultRowHeight="18.75"/>
  <cols>
    <col min="1" max="1" width="6.5703125" style="2" customWidth="1"/>
    <col min="2" max="2" width="37.5703125" style="2" customWidth="1"/>
    <col min="3" max="10" width="7.42578125" style="2" customWidth="1"/>
    <col min="11" max="11" width="12.5703125" style="2" customWidth="1"/>
    <col min="12" max="16384" width="9.140625" style="2"/>
  </cols>
  <sheetData>
    <row r="1" spans="1:11">
      <c r="A1" s="250" t="s">
        <v>403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1" t="s">
        <v>444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" customFormat="1" ht="15.75" customHeight="1">
      <c r="A3" s="252" t="s">
        <v>0</v>
      </c>
      <c r="B3" s="252" t="s">
        <v>1</v>
      </c>
      <c r="C3" s="254">
        <v>2020</v>
      </c>
      <c r="D3" s="255"/>
      <c r="E3" s="254">
        <v>2021</v>
      </c>
      <c r="F3" s="255"/>
      <c r="G3" s="254">
        <v>2022</v>
      </c>
      <c r="H3" s="255"/>
      <c r="I3" s="248" t="s">
        <v>88</v>
      </c>
      <c r="J3" s="249"/>
      <c r="K3" s="256" t="s">
        <v>455</v>
      </c>
    </row>
    <row r="4" spans="1:11" s="1" customFormat="1" ht="14.25" customHeight="1">
      <c r="A4" s="253"/>
      <c r="B4" s="253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7"/>
    </row>
    <row r="5" spans="1:11" ht="18.75" customHeight="1">
      <c r="A5" s="3">
        <v>1</v>
      </c>
      <c r="B5" s="4" t="s">
        <v>94</v>
      </c>
      <c r="C5" s="5">
        <v>7.4433962264150946</v>
      </c>
      <c r="D5" s="6">
        <f t="shared" ref="D5:D31" si="0">RANK(C5,$C$5:$C$41)</f>
        <v>4</v>
      </c>
      <c r="E5" s="5">
        <v>7.8413705583756341</v>
      </c>
      <c r="F5" s="6">
        <f t="shared" ref="F5:F31" si="1">RANK(E5,$E$5:$E$41)</f>
        <v>1</v>
      </c>
      <c r="G5" s="174">
        <v>7.94</v>
      </c>
      <c r="H5" s="6">
        <f t="shared" ref="H5:H25" si="2">RANK(G5,$G$5:$G$41)</f>
        <v>3</v>
      </c>
      <c r="I5" s="128">
        <v>7.1420454545454541</v>
      </c>
      <c r="J5" s="6">
        <f t="shared" ref="J5:J31" si="3">RANK(I5,$I$5:$I$41)</f>
        <v>14</v>
      </c>
      <c r="K5" s="6">
        <f>H5-J5</f>
        <v>-11</v>
      </c>
    </row>
    <row r="6" spans="1:11" ht="18.75" customHeight="1">
      <c r="A6" s="3">
        <v>2</v>
      </c>
      <c r="B6" s="4" t="s">
        <v>97</v>
      </c>
      <c r="C6" s="5">
        <v>7.2247023809523814</v>
      </c>
      <c r="D6" s="6">
        <f t="shared" si="0"/>
        <v>12</v>
      </c>
      <c r="E6" s="5">
        <v>7.0893617021276594</v>
      </c>
      <c r="F6" s="6">
        <f t="shared" si="1"/>
        <v>11</v>
      </c>
      <c r="G6" s="174">
        <v>7.69</v>
      </c>
      <c r="H6" s="6">
        <f t="shared" si="2"/>
        <v>8</v>
      </c>
      <c r="I6" s="128">
        <v>6.8436123348017617</v>
      </c>
      <c r="J6" s="6">
        <f t="shared" si="3"/>
        <v>18</v>
      </c>
      <c r="K6" s="6">
        <f t="shared" ref="K6:K40" si="4">H6-J6</f>
        <v>-10</v>
      </c>
    </row>
    <row r="7" spans="1:11" ht="18.75" customHeight="1">
      <c r="A7" s="3">
        <v>3</v>
      </c>
      <c r="B7" s="4" t="s">
        <v>95</v>
      </c>
      <c r="C7" s="5">
        <v>7.083606557377049</v>
      </c>
      <c r="D7" s="6">
        <f t="shared" si="0"/>
        <v>15</v>
      </c>
      <c r="E7" s="5">
        <v>6.9110942249240122</v>
      </c>
      <c r="F7" s="6">
        <f t="shared" si="1"/>
        <v>18</v>
      </c>
      <c r="G7" s="174">
        <v>7.58</v>
      </c>
      <c r="H7" s="6">
        <f t="shared" si="2"/>
        <v>12</v>
      </c>
      <c r="I7" s="129">
        <v>7.6053921568627452</v>
      </c>
      <c r="J7" s="6">
        <f t="shared" si="3"/>
        <v>1</v>
      </c>
      <c r="K7" s="6">
        <f t="shared" si="4"/>
        <v>11</v>
      </c>
    </row>
    <row r="8" spans="1:11" ht="18.75" customHeight="1">
      <c r="A8" s="3">
        <v>4</v>
      </c>
      <c r="B8" s="4" t="s">
        <v>101</v>
      </c>
      <c r="C8" s="5">
        <v>7.0121951219512191</v>
      </c>
      <c r="D8" s="6">
        <f t="shared" si="0"/>
        <v>17</v>
      </c>
      <c r="E8" s="5">
        <v>6.6807228915662646</v>
      </c>
      <c r="F8" s="6">
        <f t="shared" si="1"/>
        <v>22</v>
      </c>
      <c r="G8" s="174">
        <v>7.13</v>
      </c>
      <c r="H8" s="6">
        <f t="shared" si="2"/>
        <v>26</v>
      </c>
      <c r="I8" s="128">
        <v>7.2658227848101262</v>
      </c>
      <c r="J8" s="6">
        <f t="shared" si="3"/>
        <v>8</v>
      </c>
      <c r="K8" s="6">
        <f t="shared" si="4"/>
        <v>18</v>
      </c>
    </row>
    <row r="9" spans="1:11" ht="18.75" customHeight="1">
      <c r="A9" s="3">
        <v>5</v>
      </c>
      <c r="B9" s="4" t="s">
        <v>98</v>
      </c>
      <c r="C9" s="5">
        <v>7.3595588235294116</v>
      </c>
      <c r="D9" s="6">
        <f t="shared" si="0"/>
        <v>7</v>
      </c>
      <c r="E9" s="5">
        <v>7.2750611246943766</v>
      </c>
      <c r="F9" s="6">
        <f t="shared" si="1"/>
        <v>8</v>
      </c>
      <c r="G9" s="174">
        <v>7.65</v>
      </c>
      <c r="H9" s="6">
        <f t="shared" si="2"/>
        <v>10</v>
      </c>
      <c r="I9" s="128">
        <v>7.1602067183462532</v>
      </c>
      <c r="J9" s="6">
        <f t="shared" si="3"/>
        <v>12</v>
      </c>
      <c r="K9" s="6">
        <f t="shared" si="4"/>
        <v>-2</v>
      </c>
    </row>
    <row r="10" spans="1:11" ht="18.75" customHeight="1">
      <c r="A10" s="3">
        <v>6</v>
      </c>
      <c r="B10" s="4" t="s">
        <v>100</v>
      </c>
      <c r="C10" s="5">
        <v>7.4346153846153848</v>
      </c>
      <c r="D10" s="6">
        <f t="shared" si="0"/>
        <v>5</v>
      </c>
      <c r="E10" s="5">
        <v>6.8624497991967868</v>
      </c>
      <c r="F10" s="6">
        <f t="shared" si="1"/>
        <v>20</v>
      </c>
      <c r="G10" s="174">
        <v>7.65</v>
      </c>
      <c r="H10" s="6">
        <f t="shared" si="2"/>
        <v>10</v>
      </c>
      <c r="I10" s="128">
        <v>7.0744274809160306</v>
      </c>
      <c r="J10" s="6">
        <f t="shared" si="3"/>
        <v>16</v>
      </c>
      <c r="K10" s="6">
        <f t="shared" si="4"/>
        <v>-6</v>
      </c>
    </row>
    <row r="11" spans="1:11" ht="18.75" customHeight="1">
      <c r="A11" s="3">
        <v>7</v>
      </c>
      <c r="B11" s="4" t="s">
        <v>110</v>
      </c>
      <c r="C11" s="5">
        <v>7.2761780104712042</v>
      </c>
      <c r="D11" s="6">
        <f t="shared" si="0"/>
        <v>10</v>
      </c>
      <c r="E11" s="5">
        <v>7.0066137566137563</v>
      </c>
      <c r="F11" s="6">
        <f t="shared" si="1"/>
        <v>15</v>
      </c>
      <c r="G11" s="174">
        <v>7.34</v>
      </c>
      <c r="H11" s="6">
        <f t="shared" si="2"/>
        <v>19</v>
      </c>
      <c r="I11" s="128">
        <v>7.2574786324786329</v>
      </c>
      <c r="J11" s="6">
        <f t="shared" si="3"/>
        <v>10</v>
      </c>
      <c r="K11" s="6">
        <f t="shared" si="4"/>
        <v>9</v>
      </c>
    </row>
    <row r="12" spans="1:11" ht="18.75" customHeight="1">
      <c r="A12" s="3">
        <v>8</v>
      </c>
      <c r="B12" s="4" t="s">
        <v>34</v>
      </c>
      <c r="C12" s="5">
        <v>7.2142857142857144</v>
      </c>
      <c r="D12" s="6">
        <f t="shared" si="0"/>
        <v>13</v>
      </c>
      <c r="E12" s="5">
        <v>7.335697399527187</v>
      </c>
      <c r="F12" s="6">
        <f t="shared" si="1"/>
        <v>6</v>
      </c>
      <c r="G12" s="174">
        <v>7.4</v>
      </c>
      <c r="H12" s="6">
        <f t="shared" si="2"/>
        <v>15</v>
      </c>
      <c r="I12" s="128">
        <v>7.3054906542056077</v>
      </c>
      <c r="J12" s="6">
        <f t="shared" si="3"/>
        <v>7</v>
      </c>
      <c r="K12" s="6">
        <f t="shared" si="4"/>
        <v>8</v>
      </c>
    </row>
    <row r="13" spans="1:11" ht="18.75" customHeight="1">
      <c r="A13" s="3">
        <v>9</v>
      </c>
      <c r="B13" s="4" t="s">
        <v>25</v>
      </c>
      <c r="C13" s="5">
        <v>7.1797752808988768</v>
      </c>
      <c r="D13" s="6">
        <f t="shared" si="0"/>
        <v>14</v>
      </c>
      <c r="E13" s="5">
        <v>6.8977272727272725</v>
      </c>
      <c r="F13" s="6">
        <f t="shared" si="1"/>
        <v>19</v>
      </c>
      <c r="G13" s="174">
        <v>7.8</v>
      </c>
      <c r="H13" s="6">
        <f t="shared" si="2"/>
        <v>6</v>
      </c>
      <c r="I13" s="128">
        <v>6.6579391891891895</v>
      </c>
      <c r="J13" s="6">
        <f t="shared" si="3"/>
        <v>22</v>
      </c>
      <c r="K13" s="6">
        <f t="shared" si="4"/>
        <v>-16</v>
      </c>
    </row>
    <row r="14" spans="1:11" ht="18.75" customHeight="1">
      <c r="A14" s="3">
        <v>10</v>
      </c>
      <c r="B14" s="4" t="s">
        <v>99</v>
      </c>
      <c r="C14" s="5">
        <v>7.3420542635658919</v>
      </c>
      <c r="D14" s="6">
        <f t="shared" si="0"/>
        <v>8</v>
      </c>
      <c r="E14" s="5">
        <v>7.3855140186915884</v>
      </c>
      <c r="F14" s="6">
        <f t="shared" si="1"/>
        <v>5</v>
      </c>
      <c r="G14" s="174">
        <v>7.56</v>
      </c>
      <c r="H14" s="6">
        <f t="shared" si="2"/>
        <v>13</v>
      </c>
      <c r="I14" s="128">
        <v>7.3257575757575761</v>
      </c>
      <c r="J14" s="6">
        <f t="shared" si="3"/>
        <v>6</v>
      </c>
      <c r="K14" s="6">
        <f t="shared" si="4"/>
        <v>7</v>
      </c>
    </row>
    <row r="15" spans="1:11" ht="18.75" customHeight="1">
      <c r="A15" s="3">
        <v>11</v>
      </c>
      <c r="B15" s="4" t="s">
        <v>107</v>
      </c>
      <c r="C15" s="5">
        <v>7.2387820512820511</v>
      </c>
      <c r="D15" s="6">
        <f t="shared" si="0"/>
        <v>11</v>
      </c>
      <c r="E15" s="5">
        <v>6.9723557692307692</v>
      </c>
      <c r="F15" s="6">
        <f t="shared" si="1"/>
        <v>16</v>
      </c>
      <c r="G15" s="174">
        <v>7.36</v>
      </c>
      <c r="H15" s="6">
        <f t="shared" si="2"/>
        <v>17</v>
      </c>
      <c r="I15" s="128">
        <v>7.5671428571428567</v>
      </c>
      <c r="J15" s="6">
        <f t="shared" si="3"/>
        <v>2</v>
      </c>
      <c r="K15" s="6">
        <f t="shared" si="4"/>
        <v>15</v>
      </c>
    </row>
    <row r="16" spans="1:11" ht="18.75" customHeight="1">
      <c r="A16" s="3">
        <v>12</v>
      </c>
      <c r="B16" s="4" t="s">
        <v>113</v>
      </c>
      <c r="C16" s="5">
        <v>6.585</v>
      </c>
      <c r="D16" s="6">
        <f t="shared" si="0"/>
        <v>23</v>
      </c>
      <c r="E16" s="5">
        <v>6.5444444444444443</v>
      </c>
      <c r="F16" s="6">
        <f t="shared" si="1"/>
        <v>24</v>
      </c>
      <c r="G16" s="174">
        <v>6.88</v>
      </c>
      <c r="H16" s="6">
        <f t="shared" si="2"/>
        <v>28</v>
      </c>
      <c r="I16" s="128">
        <v>5.7941176470588234</v>
      </c>
      <c r="J16" s="6">
        <f t="shared" si="3"/>
        <v>28</v>
      </c>
      <c r="K16" s="6">
        <f t="shared" si="4"/>
        <v>0</v>
      </c>
    </row>
    <row r="17" spans="1:11" ht="18.75" customHeight="1">
      <c r="A17" s="3">
        <v>13</v>
      </c>
      <c r="B17" s="4" t="s">
        <v>96</v>
      </c>
      <c r="C17" s="5">
        <v>7.7678185745140391</v>
      </c>
      <c r="D17" s="6">
        <f t="shared" si="0"/>
        <v>2</v>
      </c>
      <c r="E17" s="5">
        <v>7.5284749034749039</v>
      </c>
      <c r="F17" s="6">
        <f t="shared" si="1"/>
        <v>2</v>
      </c>
      <c r="G17" s="174">
        <v>7.89</v>
      </c>
      <c r="H17" s="6">
        <f t="shared" si="2"/>
        <v>4</v>
      </c>
      <c r="I17" s="128">
        <v>7.3543841336116911</v>
      </c>
      <c r="J17" s="6">
        <f t="shared" si="3"/>
        <v>5</v>
      </c>
      <c r="K17" s="6">
        <f t="shared" si="4"/>
        <v>-1</v>
      </c>
    </row>
    <row r="18" spans="1:11" ht="18.75" customHeight="1">
      <c r="A18" s="3">
        <v>14</v>
      </c>
      <c r="B18" s="4" t="s">
        <v>102</v>
      </c>
      <c r="C18" s="5">
        <v>6.3597826086956522</v>
      </c>
      <c r="D18" s="6">
        <f t="shared" si="0"/>
        <v>25</v>
      </c>
      <c r="E18" s="5">
        <v>6.777093596059113</v>
      </c>
      <c r="F18" s="6">
        <f t="shared" si="1"/>
        <v>21</v>
      </c>
      <c r="G18" s="174">
        <v>7.29</v>
      </c>
      <c r="H18" s="6">
        <f t="shared" si="2"/>
        <v>22</v>
      </c>
      <c r="I18" s="128">
        <v>6.9187242798353905</v>
      </c>
      <c r="J18" s="6">
        <f t="shared" si="3"/>
        <v>17</v>
      </c>
      <c r="K18" s="6">
        <f t="shared" si="4"/>
        <v>5</v>
      </c>
    </row>
    <row r="19" spans="1:11" ht="18.75" customHeight="1">
      <c r="A19" s="3">
        <v>15</v>
      </c>
      <c r="B19" s="4" t="s">
        <v>105</v>
      </c>
      <c r="C19" s="5">
        <v>7.0812101910828025</v>
      </c>
      <c r="D19" s="6">
        <f t="shared" si="0"/>
        <v>16</v>
      </c>
      <c r="E19" s="5">
        <v>6.4539473684210522</v>
      </c>
      <c r="F19" s="6">
        <f t="shared" si="1"/>
        <v>26</v>
      </c>
      <c r="G19" s="174">
        <v>7.21</v>
      </c>
      <c r="H19" s="6">
        <f t="shared" si="2"/>
        <v>24</v>
      </c>
      <c r="I19" s="128">
        <v>6.5334821428571432</v>
      </c>
      <c r="J19" s="6">
        <f t="shared" si="3"/>
        <v>23</v>
      </c>
      <c r="K19" s="6">
        <f t="shared" si="4"/>
        <v>1</v>
      </c>
    </row>
    <row r="20" spans="1:11" ht="18.75" customHeight="1">
      <c r="A20" s="3">
        <v>16</v>
      </c>
      <c r="B20" s="4" t="s">
        <v>104</v>
      </c>
      <c r="C20" s="5">
        <v>6.9069148936170217</v>
      </c>
      <c r="D20" s="6">
        <f t="shared" si="0"/>
        <v>19</v>
      </c>
      <c r="E20" s="5">
        <v>7.0393518518518521</v>
      </c>
      <c r="F20" s="6">
        <f t="shared" si="1"/>
        <v>13</v>
      </c>
      <c r="G20" s="174">
        <v>7.32</v>
      </c>
      <c r="H20" s="6">
        <f t="shared" si="2"/>
        <v>21</v>
      </c>
      <c r="I20" s="128">
        <v>7.492924528301887</v>
      </c>
      <c r="J20" s="6">
        <f t="shared" si="3"/>
        <v>3</v>
      </c>
      <c r="K20" s="6">
        <f t="shared" si="4"/>
        <v>18</v>
      </c>
    </row>
    <row r="21" spans="1:11" ht="18.75" customHeight="1">
      <c r="A21" s="3">
        <v>17</v>
      </c>
      <c r="B21" s="4" t="s">
        <v>60</v>
      </c>
      <c r="C21" s="5">
        <v>7.8515625</v>
      </c>
      <c r="D21" s="6">
        <f t="shared" si="0"/>
        <v>1</v>
      </c>
      <c r="E21" s="5">
        <v>7.0069444444444446</v>
      </c>
      <c r="F21" s="6">
        <f t="shared" si="1"/>
        <v>14</v>
      </c>
      <c r="G21" s="174">
        <v>7.55</v>
      </c>
      <c r="H21" s="6">
        <f t="shared" si="2"/>
        <v>14</v>
      </c>
      <c r="I21" s="128">
        <v>7.1279069767441863</v>
      </c>
      <c r="J21" s="6">
        <f t="shared" si="3"/>
        <v>15</v>
      </c>
      <c r="K21" s="6">
        <f t="shared" si="4"/>
        <v>-1</v>
      </c>
    </row>
    <row r="22" spans="1:11" ht="18.75" customHeight="1">
      <c r="A22" s="3">
        <v>18</v>
      </c>
      <c r="B22" s="4" t="s">
        <v>103</v>
      </c>
      <c r="C22" s="5">
        <v>7.3346325167037865</v>
      </c>
      <c r="D22" s="6">
        <f t="shared" si="0"/>
        <v>9</v>
      </c>
      <c r="E22" s="5">
        <v>7.2660398230088497</v>
      </c>
      <c r="F22" s="6">
        <f t="shared" si="1"/>
        <v>9</v>
      </c>
      <c r="G22" s="174">
        <v>7.36</v>
      </c>
      <c r="H22" s="6">
        <f t="shared" si="2"/>
        <v>17</v>
      </c>
      <c r="I22" s="128">
        <v>6.2619863013698627</v>
      </c>
      <c r="J22" s="6">
        <f t="shared" si="3"/>
        <v>25</v>
      </c>
      <c r="K22" s="6">
        <f t="shared" si="4"/>
        <v>-8</v>
      </c>
    </row>
    <row r="23" spans="1:11" s="224" customFormat="1" ht="18.75" customHeight="1">
      <c r="A23" s="3">
        <v>19</v>
      </c>
      <c r="B23" s="4" t="s">
        <v>109</v>
      </c>
      <c r="C23" s="5">
        <v>6.6893063583815024</v>
      </c>
      <c r="D23" s="6">
        <f t="shared" si="0"/>
        <v>22</v>
      </c>
      <c r="E23" s="5">
        <v>7.0565789473684211</v>
      </c>
      <c r="F23" s="6">
        <f t="shared" si="1"/>
        <v>12</v>
      </c>
      <c r="G23" s="174">
        <v>7.39</v>
      </c>
      <c r="H23" s="6">
        <f t="shared" si="2"/>
        <v>16</v>
      </c>
      <c r="I23" s="128">
        <v>6.6859296482412063</v>
      </c>
      <c r="J23" s="6">
        <f t="shared" si="3"/>
        <v>21</v>
      </c>
      <c r="K23" s="6">
        <f t="shared" si="4"/>
        <v>-5</v>
      </c>
    </row>
    <row r="24" spans="1:11" ht="18.75" customHeight="1">
      <c r="A24" s="3">
        <v>21</v>
      </c>
      <c r="B24" s="4" t="s">
        <v>114</v>
      </c>
      <c r="C24" s="5">
        <v>7.40625</v>
      </c>
      <c r="D24" s="6">
        <f t="shared" si="0"/>
        <v>6</v>
      </c>
      <c r="E24" s="5">
        <v>6.9356060606060606</v>
      </c>
      <c r="F24" s="6">
        <f t="shared" si="1"/>
        <v>17</v>
      </c>
      <c r="G24" s="174">
        <v>8.0399999999999991</v>
      </c>
      <c r="H24" s="6">
        <f t="shared" si="2"/>
        <v>2</v>
      </c>
      <c r="I24" s="128">
        <v>7.3560606060606064</v>
      </c>
      <c r="J24" s="6">
        <f t="shared" si="3"/>
        <v>4</v>
      </c>
      <c r="K24" s="6">
        <f t="shared" si="4"/>
        <v>-2</v>
      </c>
    </row>
    <row r="25" spans="1:11" ht="18.75" customHeight="1">
      <c r="A25" s="3">
        <v>22</v>
      </c>
      <c r="B25" s="4" t="s">
        <v>65</v>
      </c>
      <c r="C25" s="5">
        <v>6</v>
      </c>
      <c r="D25" s="6">
        <f t="shared" si="0"/>
        <v>26</v>
      </c>
      <c r="E25" s="5">
        <v>4.5217391304347823</v>
      </c>
      <c r="F25" s="6">
        <f t="shared" si="1"/>
        <v>31</v>
      </c>
      <c r="G25" s="174">
        <v>6.62</v>
      </c>
      <c r="H25" s="6">
        <f t="shared" si="2"/>
        <v>30</v>
      </c>
      <c r="I25" s="128">
        <v>4.7960526315789478</v>
      </c>
      <c r="J25" s="6">
        <f t="shared" si="3"/>
        <v>30</v>
      </c>
      <c r="K25" s="6">
        <f t="shared" si="4"/>
        <v>0</v>
      </c>
    </row>
    <row r="26" spans="1:11" ht="18.75" customHeight="1">
      <c r="A26" s="3">
        <v>23</v>
      </c>
      <c r="B26" s="4" t="s">
        <v>117</v>
      </c>
      <c r="C26" s="5">
        <v>6.583333333333333</v>
      </c>
      <c r="D26" s="6">
        <f t="shared" si="0"/>
        <v>24</v>
      </c>
      <c r="E26" s="5">
        <v>6.0192307692307692</v>
      </c>
      <c r="F26" s="6">
        <f t="shared" si="1"/>
        <v>30</v>
      </c>
      <c r="G26" s="175"/>
      <c r="H26" s="6"/>
      <c r="I26" s="128">
        <v>6.7321428571428568</v>
      </c>
      <c r="J26" s="6">
        <f t="shared" si="3"/>
        <v>20</v>
      </c>
      <c r="K26" s="6"/>
    </row>
    <row r="27" spans="1:11" ht="18.75" customHeight="1">
      <c r="A27" s="3">
        <v>25</v>
      </c>
      <c r="B27" s="4" t="s">
        <v>121</v>
      </c>
      <c r="C27" s="5">
        <v>5.833333333333333</v>
      </c>
      <c r="D27" s="6">
        <f t="shared" si="0"/>
        <v>27</v>
      </c>
      <c r="E27" s="5">
        <v>6.15</v>
      </c>
      <c r="F27" s="6">
        <f t="shared" si="1"/>
        <v>29</v>
      </c>
      <c r="G27" s="174">
        <v>6.08</v>
      </c>
      <c r="H27" s="6">
        <f t="shared" ref="H27:H40" si="5">RANK(G27,$G$5:$G$41)</f>
        <v>33</v>
      </c>
      <c r="I27" s="128">
        <v>5.2352941176470589</v>
      </c>
      <c r="J27" s="6">
        <f t="shared" si="3"/>
        <v>29</v>
      </c>
      <c r="K27" s="6">
        <f t="shared" si="4"/>
        <v>4</v>
      </c>
    </row>
    <row r="28" spans="1:11" ht="18.75" customHeight="1">
      <c r="A28" s="3">
        <v>27</v>
      </c>
      <c r="B28" s="4" t="s">
        <v>108</v>
      </c>
      <c r="C28" s="5">
        <v>7.5630841121495331</v>
      </c>
      <c r="D28" s="6">
        <f t="shared" si="0"/>
        <v>3</v>
      </c>
      <c r="E28" s="5">
        <v>7.5044843049327357</v>
      </c>
      <c r="F28" s="6">
        <f t="shared" si="1"/>
        <v>3</v>
      </c>
      <c r="G28" s="174">
        <v>7.84</v>
      </c>
      <c r="H28" s="6">
        <f t="shared" si="5"/>
        <v>5</v>
      </c>
      <c r="I28" s="128">
        <v>7.2638339920948614</v>
      </c>
      <c r="J28" s="6">
        <f t="shared" si="3"/>
        <v>9</v>
      </c>
      <c r="K28" s="6">
        <f t="shared" si="4"/>
        <v>-4</v>
      </c>
    </row>
    <row r="29" spans="1:11" ht="18.75" customHeight="1">
      <c r="A29" s="3">
        <v>28</v>
      </c>
      <c r="B29" s="4" t="s">
        <v>111</v>
      </c>
      <c r="C29" s="5">
        <v>6.8641618497109826</v>
      </c>
      <c r="D29" s="6">
        <f t="shared" si="0"/>
        <v>20</v>
      </c>
      <c r="E29" s="5">
        <v>6.4927884615384617</v>
      </c>
      <c r="F29" s="6">
        <f t="shared" si="1"/>
        <v>25</v>
      </c>
      <c r="G29" s="174">
        <v>7.17</v>
      </c>
      <c r="H29" s="6">
        <f t="shared" si="5"/>
        <v>25</v>
      </c>
      <c r="I29" s="128">
        <v>6.2319819819819822</v>
      </c>
      <c r="J29" s="6">
        <f t="shared" si="3"/>
        <v>26</v>
      </c>
      <c r="K29" s="6">
        <f t="shared" si="4"/>
        <v>-1</v>
      </c>
    </row>
    <row r="30" spans="1:11" ht="18.75" customHeight="1">
      <c r="A30" s="3">
        <v>29</v>
      </c>
      <c r="B30" s="4" t="s">
        <v>112</v>
      </c>
      <c r="C30" s="5">
        <v>6.7785714285714285</v>
      </c>
      <c r="D30" s="6">
        <f t="shared" si="0"/>
        <v>21</v>
      </c>
      <c r="E30" s="5">
        <v>7.2784090909090908</v>
      </c>
      <c r="F30" s="6">
        <f t="shared" si="1"/>
        <v>7</v>
      </c>
      <c r="G30" s="174">
        <v>7.66</v>
      </c>
      <c r="H30" s="6">
        <f t="shared" si="5"/>
        <v>9</v>
      </c>
      <c r="I30" s="128">
        <v>7.1794871794871797</v>
      </c>
      <c r="J30" s="6">
        <f t="shared" si="3"/>
        <v>11</v>
      </c>
      <c r="K30" s="6">
        <f t="shared" si="4"/>
        <v>-2</v>
      </c>
    </row>
    <row r="31" spans="1:11" ht="18.75" customHeight="1">
      <c r="A31" s="3">
        <v>30</v>
      </c>
      <c r="B31" s="4" t="s">
        <v>106</v>
      </c>
      <c r="C31" s="5">
        <v>6.9332061068702293</v>
      </c>
      <c r="D31" s="6">
        <f t="shared" si="0"/>
        <v>18</v>
      </c>
      <c r="E31" s="5">
        <v>7.4177083333333336</v>
      </c>
      <c r="F31" s="6">
        <f t="shared" si="1"/>
        <v>4</v>
      </c>
      <c r="G31" s="174">
        <v>7.79</v>
      </c>
      <c r="H31" s="6">
        <f t="shared" si="5"/>
        <v>7</v>
      </c>
      <c r="I31" s="128">
        <v>7.1578947368421053</v>
      </c>
      <c r="J31" s="6">
        <f t="shared" si="3"/>
        <v>13</v>
      </c>
      <c r="K31" s="6">
        <f t="shared" si="4"/>
        <v>-6</v>
      </c>
    </row>
    <row r="32" spans="1:11" ht="18.75" customHeight="1">
      <c r="A32" s="3">
        <v>31</v>
      </c>
      <c r="B32" s="4" t="s">
        <v>118</v>
      </c>
      <c r="C32" s="5"/>
      <c r="D32" s="6"/>
      <c r="E32" s="5"/>
      <c r="F32" s="6"/>
      <c r="G32" s="174">
        <v>8.25</v>
      </c>
      <c r="H32" s="6">
        <f t="shared" si="5"/>
        <v>1</v>
      </c>
      <c r="I32" s="128"/>
      <c r="J32" s="6"/>
      <c r="K32" s="6"/>
    </row>
    <row r="33" spans="1:11" ht="18.75" customHeight="1">
      <c r="A33" s="3">
        <v>32</v>
      </c>
      <c r="B33" s="4" t="s">
        <v>124</v>
      </c>
      <c r="C33" s="5"/>
      <c r="D33" s="6"/>
      <c r="E33" s="5">
        <v>6.25</v>
      </c>
      <c r="F33" s="6">
        <f>RANK(E33,$E$5:$E$41)</f>
        <v>28</v>
      </c>
      <c r="G33" s="174">
        <v>6.25</v>
      </c>
      <c r="H33" s="6">
        <f t="shared" si="5"/>
        <v>32</v>
      </c>
      <c r="I33" s="128">
        <v>2.25</v>
      </c>
      <c r="J33" s="6">
        <f>RANK(I33,$I$5:$I$41)</f>
        <v>32</v>
      </c>
      <c r="K33" s="6">
        <f t="shared" si="4"/>
        <v>0</v>
      </c>
    </row>
    <row r="34" spans="1:11" ht="18.75" customHeight="1">
      <c r="A34" s="3">
        <v>33</v>
      </c>
      <c r="B34" s="4" t="s">
        <v>125</v>
      </c>
      <c r="C34" s="5"/>
      <c r="D34" s="6"/>
      <c r="E34" s="5"/>
      <c r="F34" s="6"/>
      <c r="G34" s="174">
        <v>5.75</v>
      </c>
      <c r="H34" s="6">
        <f t="shared" si="5"/>
        <v>34</v>
      </c>
      <c r="I34" s="128"/>
      <c r="J34" s="6"/>
      <c r="K34" s="6"/>
    </row>
    <row r="35" spans="1:11" ht="18.75" customHeight="1">
      <c r="A35" s="3">
        <v>34</v>
      </c>
      <c r="B35" s="4" t="s">
        <v>119</v>
      </c>
      <c r="C35" s="5"/>
      <c r="D35" s="6"/>
      <c r="E35" s="5"/>
      <c r="F35" s="6"/>
      <c r="G35" s="174">
        <v>6.5</v>
      </c>
      <c r="H35" s="6">
        <f t="shared" si="5"/>
        <v>31</v>
      </c>
      <c r="I35" s="128"/>
      <c r="J35" s="6"/>
      <c r="K35" s="6"/>
    </row>
    <row r="36" spans="1:11" ht="18.75" customHeight="1">
      <c r="A36" s="3">
        <v>35</v>
      </c>
      <c r="B36" s="4" t="s">
        <v>116</v>
      </c>
      <c r="C36" s="5"/>
      <c r="D36" s="6"/>
      <c r="E36" s="5"/>
      <c r="F36" s="6"/>
      <c r="G36" s="174">
        <v>7</v>
      </c>
      <c r="H36" s="6">
        <f t="shared" si="5"/>
        <v>27</v>
      </c>
      <c r="I36" s="128"/>
      <c r="J36" s="6"/>
      <c r="K36" s="6"/>
    </row>
    <row r="37" spans="1:11" ht="19.5" customHeight="1">
      <c r="A37" s="3">
        <v>41</v>
      </c>
      <c r="B37" s="4" t="s">
        <v>4</v>
      </c>
      <c r="C37" s="5">
        <v>5.25</v>
      </c>
      <c r="D37" s="6">
        <f>RANK(C37,$C$5:$C$41)</f>
        <v>29</v>
      </c>
      <c r="E37" s="5">
        <v>6.6428571428571432</v>
      </c>
      <c r="F37" s="6">
        <f>RANK(E37,$E$5:$E$41)</f>
        <v>23</v>
      </c>
      <c r="G37" s="174">
        <v>6.69</v>
      </c>
      <c r="H37" s="6">
        <f t="shared" si="5"/>
        <v>29</v>
      </c>
      <c r="I37" s="128">
        <v>5.8214285714285712</v>
      </c>
      <c r="J37" s="6">
        <f>RANK(I37,$I$5:$I$41)</f>
        <v>27</v>
      </c>
      <c r="K37" s="6">
        <f t="shared" si="4"/>
        <v>2</v>
      </c>
    </row>
    <row r="38" spans="1:11" ht="19.5" customHeight="1">
      <c r="A38" s="221">
        <v>42</v>
      </c>
      <c r="B38" s="134" t="s">
        <v>387</v>
      </c>
      <c r="C38" s="140">
        <v>5.75</v>
      </c>
      <c r="D38" s="222">
        <f>RANK(C38,$C$5:$C$41)</f>
        <v>28</v>
      </c>
      <c r="E38" s="140">
        <v>6.416666666666667</v>
      </c>
      <c r="F38" s="222">
        <f>RANK(E38,$E$5:$E$41)</f>
        <v>27</v>
      </c>
      <c r="G38" s="223">
        <v>7.33</v>
      </c>
      <c r="H38" s="6">
        <f t="shared" si="5"/>
        <v>20</v>
      </c>
      <c r="I38" s="128"/>
      <c r="J38" s="6"/>
      <c r="K38" s="6"/>
    </row>
    <row r="39" spans="1:11" ht="19.5" customHeight="1">
      <c r="A39" s="3">
        <v>44</v>
      </c>
      <c r="B39" s="7" t="s">
        <v>115</v>
      </c>
      <c r="C39" s="5"/>
      <c r="D39" s="6"/>
      <c r="E39" s="5">
        <v>7.166666666666667</v>
      </c>
      <c r="F39" s="6">
        <f>RANK(E39,$E$5:$E$41)</f>
        <v>10</v>
      </c>
      <c r="G39" s="174">
        <v>7.25</v>
      </c>
      <c r="H39" s="6">
        <f t="shared" si="5"/>
        <v>23</v>
      </c>
      <c r="I39" s="128">
        <v>6.75</v>
      </c>
      <c r="J39" s="6">
        <f>RANK(I39,$I$5:$I$41)</f>
        <v>19</v>
      </c>
      <c r="K39" s="6">
        <f t="shared" si="4"/>
        <v>4</v>
      </c>
    </row>
    <row r="40" spans="1:11" ht="19.5" customHeight="1">
      <c r="A40" s="3">
        <v>45</v>
      </c>
      <c r="B40" s="4" t="s">
        <v>120</v>
      </c>
      <c r="C40" s="5"/>
      <c r="D40" s="6"/>
      <c r="E40" s="5"/>
      <c r="F40" s="6"/>
      <c r="G40" s="174">
        <v>5.5</v>
      </c>
      <c r="H40" s="6">
        <f t="shared" si="5"/>
        <v>35</v>
      </c>
      <c r="I40" s="128">
        <v>4.5</v>
      </c>
      <c r="J40" s="6">
        <f>RANK(I40,$I$5:$I$41)</f>
        <v>31</v>
      </c>
      <c r="K40" s="6">
        <f t="shared" si="4"/>
        <v>4</v>
      </c>
    </row>
    <row r="41" spans="1:11" ht="19.5" customHeight="1">
      <c r="A41" s="3">
        <v>47</v>
      </c>
      <c r="B41" s="4" t="s">
        <v>402</v>
      </c>
      <c r="C41" s="5"/>
      <c r="D41" s="6"/>
      <c r="E41" s="5"/>
      <c r="F41" s="6"/>
      <c r="G41" s="175"/>
      <c r="H41" s="6"/>
      <c r="I41" s="128">
        <v>6.3461538461538458</v>
      </c>
      <c r="J41" s="6">
        <f>RANK(I41,$I$5:$I$41)</f>
        <v>24</v>
      </c>
      <c r="K41" s="6"/>
    </row>
    <row r="42" spans="1:11" ht="19.5" customHeight="1">
      <c r="A42" s="247" t="s">
        <v>5</v>
      </c>
      <c r="B42" s="247"/>
      <c r="C42" s="225">
        <v>7.2</v>
      </c>
      <c r="D42" s="226"/>
      <c r="E42" s="225">
        <v>7.09</v>
      </c>
      <c r="F42" s="225"/>
      <c r="G42" s="227">
        <v>7.5039999999999996</v>
      </c>
      <c r="H42" s="225"/>
      <c r="I42" s="225">
        <v>6.9939999999999998</v>
      </c>
      <c r="J42" s="225"/>
      <c r="K42" s="226"/>
    </row>
    <row r="43" spans="1:11" ht="19.5" customHeight="1"/>
  </sheetData>
  <autoFilter ref="A4:K4" xr:uid="{00000000-0001-0000-0300-000000000000}"/>
  <sortState xmlns:xlrd2="http://schemas.microsoft.com/office/spreadsheetml/2017/richdata2" ref="A5:K41">
    <sortCondition ref="A5:A41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53333333333333333" right="0.29166666666666669" top="0.60416666666666663" bottom="0.57291666666666663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J30"/>
  <sheetViews>
    <sheetView view="pageLayout" zoomScaleNormal="100" workbookViewId="0">
      <selection activeCell="J5" sqref="J5"/>
    </sheetView>
  </sheetViews>
  <sheetFormatPr defaultRowHeight="14.25"/>
  <cols>
    <col min="1" max="1" width="5" style="169" customWidth="1"/>
    <col min="2" max="2" width="27.140625" style="170" customWidth="1"/>
    <col min="3" max="7" width="6.7109375" style="169" customWidth="1"/>
    <col min="8" max="9" width="9.140625" style="170"/>
    <col min="10" max="10" width="54.5703125" style="170" customWidth="1"/>
    <col min="11" max="16384" width="9.140625" style="170"/>
  </cols>
  <sheetData>
    <row r="1" spans="1:10" ht="15">
      <c r="A1" s="258" t="s">
        <v>443</v>
      </c>
      <c r="B1" s="258"/>
      <c r="C1" s="258"/>
      <c r="D1" s="258"/>
      <c r="E1" s="258"/>
      <c r="F1" s="258"/>
      <c r="G1" s="258"/>
    </row>
    <row r="2" spans="1:10" ht="15">
      <c r="A2" s="261" t="s">
        <v>0</v>
      </c>
      <c r="B2" s="261" t="s">
        <v>420</v>
      </c>
      <c r="C2" s="263" t="s">
        <v>441</v>
      </c>
      <c r="D2" s="259" t="s">
        <v>442</v>
      </c>
      <c r="E2" s="260"/>
      <c r="F2" s="259" t="s">
        <v>474</v>
      </c>
      <c r="G2" s="260"/>
    </row>
    <row r="3" spans="1:10" ht="15">
      <c r="A3" s="262"/>
      <c r="B3" s="262"/>
      <c r="C3" s="264"/>
      <c r="D3" s="172" t="s">
        <v>92</v>
      </c>
      <c r="E3" s="172" t="s">
        <v>14</v>
      </c>
      <c r="F3" s="172" t="s">
        <v>92</v>
      </c>
      <c r="G3" s="172" t="s">
        <v>14</v>
      </c>
    </row>
    <row r="4" spans="1:10" ht="15.75">
      <c r="A4" s="171">
        <v>16</v>
      </c>
      <c r="B4" s="168" t="s">
        <v>416</v>
      </c>
      <c r="C4" s="234">
        <v>43</v>
      </c>
      <c r="D4" s="171">
        <v>0</v>
      </c>
      <c r="E4" s="173">
        <f>D4/C4</f>
        <v>0</v>
      </c>
      <c r="F4" s="171">
        <v>18</v>
      </c>
      <c r="G4" s="173">
        <f>F4/C4</f>
        <v>0.41860465116279072</v>
      </c>
      <c r="J4" s="170" t="str">
        <f>B4&amp;" ("&amp;C4&amp;" HS)"</f>
        <v>Lý Thường Kiệt (43 HS)</v>
      </c>
    </row>
    <row r="5" spans="1:10" ht="15.75">
      <c r="A5" s="171">
        <v>22</v>
      </c>
      <c r="B5" s="168" t="s">
        <v>418</v>
      </c>
      <c r="C5" s="234">
        <v>14</v>
      </c>
      <c r="D5" s="171">
        <v>0</v>
      </c>
      <c r="E5" s="173">
        <f>D5/C5</f>
        <v>0</v>
      </c>
      <c r="F5" s="171">
        <v>3</v>
      </c>
      <c r="G5" s="173">
        <f>F5/C5</f>
        <v>0.21428571428571427</v>
      </c>
      <c r="J5" s="170" t="str">
        <f t="shared" ref="J5:J30" si="0">B5&amp;" ("&amp;C5&amp;" HS)"</f>
        <v>Phố Mới (14 HS)</v>
      </c>
    </row>
    <row r="6" spans="1:10" ht="15.75">
      <c r="A6" s="171">
        <v>1</v>
      </c>
      <c r="B6" s="168" t="s">
        <v>7</v>
      </c>
      <c r="C6" s="234">
        <v>33</v>
      </c>
      <c r="D6" s="171">
        <v>1</v>
      </c>
      <c r="E6" s="173">
        <f>D6/C6</f>
        <v>3.0303030303030304E-2</v>
      </c>
      <c r="F6" s="171">
        <v>21</v>
      </c>
      <c r="G6" s="173">
        <f>F6/C6</f>
        <v>0.63636363636363635</v>
      </c>
      <c r="J6" s="170" t="str">
        <f t="shared" si="0"/>
        <v>Nguyễn Du (33 HS)</v>
      </c>
    </row>
    <row r="7" spans="1:10" ht="15.75">
      <c r="A7" s="171">
        <v>2</v>
      </c>
      <c r="B7" s="168" t="s">
        <v>409</v>
      </c>
      <c r="C7" s="234">
        <v>306</v>
      </c>
      <c r="D7" s="171">
        <v>1</v>
      </c>
      <c r="E7" s="173">
        <f>D7/C7</f>
        <v>3.2679738562091504E-3</v>
      </c>
      <c r="F7" s="171">
        <v>191</v>
      </c>
      <c r="G7" s="173">
        <f>F7/C7</f>
        <v>0.62418300653594772</v>
      </c>
      <c r="J7" s="170" t="str">
        <f t="shared" si="0"/>
        <v>Lê Văn Thịnh (306 HS)</v>
      </c>
    </row>
    <row r="8" spans="1:10" ht="15.75">
      <c r="A8" s="171">
        <v>3</v>
      </c>
      <c r="B8" s="168" t="s">
        <v>427</v>
      </c>
      <c r="C8" s="234">
        <v>175</v>
      </c>
      <c r="D8" s="171">
        <v>1</v>
      </c>
      <c r="E8" s="173">
        <f>D8/C8</f>
        <v>5.7142857142857143E-3</v>
      </c>
      <c r="F8" s="171">
        <v>102</v>
      </c>
      <c r="G8" s="173">
        <f>F8/C8</f>
        <v>0.58285714285714285</v>
      </c>
      <c r="J8" s="170" t="str">
        <f t="shared" si="0"/>
        <v>Quế Võ 2 (175 HS)</v>
      </c>
    </row>
    <row r="9" spans="1:10" ht="15.75">
      <c r="A9" s="171">
        <v>4</v>
      </c>
      <c r="B9" s="168" t="s">
        <v>434</v>
      </c>
      <c r="C9" s="234">
        <v>318</v>
      </c>
      <c r="D9" s="171">
        <v>1</v>
      </c>
      <c r="E9" s="173">
        <f>D9/C9</f>
        <v>3.1446540880503146E-3</v>
      </c>
      <c r="F9" s="171">
        <v>181</v>
      </c>
      <c r="G9" s="173">
        <f>F9/C9</f>
        <v>0.5691823899371069</v>
      </c>
      <c r="J9" s="170" t="str">
        <f t="shared" si="0"/>
        <v>Tiên Du 1 (318 HS)</v>
      </c>
    </row>
    <row r="10" spans="1:10" ht="15.75">
      <c r="A10" s="171">
        <v>11</v>
      </c>
      <c r="B10" s="168" t="s">
        <v>412</v>
      </c>
      <c r="C10" s="234">
        <v>39</v>
      </c>
      <c r="D10" s="171">
        <v>1</v>
      </c>
      <c r="E10" s="173">
        <f>D10/C10</f>
        <v>2.564102564102564E-2</v>
      </c>
      <c r="F10" s="171">
        <v>18</v>
      </c>
      <c r="G10" s="173">
        <f>F10/C10</f>
        <v>0.46153846153846156</v>
      </c>
      <c r="J10" s="170" t="str">
        <f t="shared" si="0"/>
        <v>Hàm Long (39 HS)</v>
      </c>
    </row>
    <row r="11" spans="1:10" ht="15.75">
      <c r="A11" s="171">
        <v>12</v>
      </c>
      <c r="B11" s="168" t="s">
        <v>411</v>
      </c>
      <c r="C11" s="234">
        <v>79</v>
      </c>
      <c r="D11" s="171">
        <v>1</v>
      </c>
      <c r="E11" s="173">
        <f>D11/C11</f>
        <v>1.2658227848101266E-2</v>
      </c>
      <c r="F11" s="171">
        <v>36</v>
      </c>
      <c r="G11" s="173">
        <f>F11/C11</f>
        <v>0.45569620253164556</v>
      </c>
      <c r="J11" s="170" t="str">
        <f t="shared" si="0"/>
        <v>Hoàng Quốc Việt (79 HS)</v>
      </c>
    </row>
    <row r="12" spans="1:10" ht="15.75">
      <c r="A12" s="171">
        <v>6</v>
      </c>
      <c r="B12" s="168" t="s">
        <v>422</v>
      </c>
      <c r="C12" s="234">
        <v>234</v>
      </c>
      <c r="D12" s="171">
        <v>6</v>
      </c>
      <c r="E12" s="173">
        <f>D12/C12</f>
        <v>2.564102564102564E-2</v>
      </c>
      <c r="F12" s="171">
        <v>121</v>
      </c>
      <c r="G12" s="173">
        <f>F12/C12</f>
        <v>0.51709401709401714</v>
      </c>
      <c r="J12" s="170" t="str">
        <f t="shared" si="0"/>
        <v>Lương Tài 2 (234 HS)</v>
      </c>
    </row>
    <row r="13" spans="1:10" ht="15.75">
      <c r="A13" s="171">
        <v>9</v>
      </c>
      <c r="B13" s="168" t="s">
        <v>415</v>
      </c>
      <c r="C13" s="234">
        <v>253</v>
      </c>
      <c r="D13" s="171">
        <v>7</v>
      </c>
      <c r="E13" s="173">
        <f>D13/C13</f>
        <v>2.766798418972332E-2</v>
      </c>
      <c r="F13" s="171">
        <v>128</v>
      </c>
      <c r="G13" s="173">
        <f>F13/C13</f>
        <v>0.50592885375494068</v>
      </c>
      <c r="J13" s="170" t="str">
        <f t="shared" si="0"/>
        <v>Nguyễn Đăng Đạo (253 HS)</v>
      </c>
    </row>
    <row r="14" spans="1:10" ht="15.75">
      <c r="A14" s="171">
        <v>15</v>
      </c>
      <c r="B14" s="168" t="s">
        <v>413</v>
      </c>
      <c r="C14" s="234">
        <v>262</v>
      </c>
      <c r="D14" s="171">
        <v>7</v>
      </c>
      <c r="E14" s="173">
        <f>D14/C14</f>
        <v>2.6717557251908396E-2</v>
      </c>
      <c r="F14" s="171">
        <v>112</v>
      </c>
      <c r="G14" s="173">
        <f>F14/C14</f>
        <v>0.42748091603053434</v>
      </c>
      <c r="J14" s="170" t="str">
        <f t="shared" si="0"/>
        <v>Lương Tài (262 HS)</v>
      </c>
    </row>
    <row r="15" spans="1:10" ht="15.75">
      <c r="A15" s="171">
        <v>10</v>
      </c>
      <c r="B15" s="168" t="s">
        <v>435</v>
      </c>
      <c r="C15" s="234">
        <v>297</v>
      </c>
      <c r="D15" s="171">
        <v>8</v>
      </c>
      <c r="E15" s="173">
        <f>D15/C15</f>
        <v>2.6936026936026935E-2</v>
      </c>
      <c r="F15" s="171">
        <v>149</v>
      </c>
      <c r="G15" s="173">
        <f>F15/C15</f>
        <v>0.50168350168350173</v>
      </c>
      <c r="J15" s="170" t="str">
        <f t="shared" si="0"/>
        <v>Quế Võ 1 (297 HS)</v>
      </c>
    </row>
    <row r="16" spans="1:10" ht="15.75">
      <c r="A16" s="171">
        <v>14</v>
      </c>
      <c r="B16" s="168" t="s">
        <v>414</v>
      </c>
      <c r="C16" s="234">
        <v>209</v>
      </c>
      <c r="D16" s="171">
        <v>8</v>
      </c>
      <c r="E16" s="173">
        <f>D16/C16</f>
        <v>3.8277511961722487E-2</v>
      </c>
      <c r="F16" s="171">
        <v>94</v>
      </c>
      <c r="G16" s="173">
        <f>F16/C16</f>
        <v>0.44976076555023925</v>
      </c>
      <c r="J16" s="170" t="str">
        <f t="shared" si="0"/>
        <v>Nguyễn Văn Cừ (209 HS)</v>
      </c>
    </row>
    <row r="17" spans="1:10" ht="15.75">
      <c r="A17" s="171">
        <v>18</v>
      </c>
      <c r="B17" s="168" t="s">
        <v>437</v>
      </c>
      <c r="C17" s="234">
        <v>243</v>
      </c>
      <c r="D17" s="171">
        <v>8</v>
      </c>
      <c r="E17" s="173">
        <f>D17/C17</f>
        <v>3.292181069958848E-2</v>
      </c>
      <c r="F17" s="171">
        <v>85</v>
      </c>
      <c r="G17" s="173">
        <f>F17/C17</f>
        <v>0.34979423868312759</v>
      </c>
      <c r="J17" s="170" t="str">
        <f t="shared" si="0"/>
        <v>Thuận Thành 2 (243 HS)</v>
      </c>
    </row>
    <row r="18" spans="1:10" ht="15.75">
      <c r="A18" s="171">
        <v>8</v>
      </c>
      <c r="B18" s="168" t="s">
        <v>410</v>
      </c>
      <c r="C18" s="234">
        <v>428</v>
      </c>
      <c r="D18" s="171">
        <v>10</v>
      </c>
      <c r="E18" s="173">
        <f>D18/C18</f>
        <v>2.336448598130841E-2</v>
      </c>
      <c r="F18" s="171">
        <v>218</v>
      </c>
      <c r="G18" s="173">
        <f>F18/C18</f>
        <v>0.50934579439252337</v>
      </c>
      <c r="J18" s="170" t="str">
        <f t="shared" si="0"/>
        <v>Lý Thái Tổ (428 HS)</v>
      </c>
    </row>
    <row r="19" spans="1:10" ht="15.75">
      <c r="A19" s="171">
        <v>13</v>
      </c>
      <c r="B19" s="168" t="s">
        <v>408</v>
      </c>
      <c r="C19" s="234">
        <v>387</v>
      </c>
      <c r="D19" s="171">
        <v>11</v>
      </c>
      <c r="E19" s="173">
        <f>D19/C19</f>
        <v>2.8423772609819122E-2</v>
      </c>
      <c r="F19" s="171">
        <v>176</v>
      </c>
      <c r="G19" s="173">
        <f>F19/C19</f>
        <v>0.45478036175710596</v>
      </c>
      <c r="J19" s="170" t="str">
        <f t="shared" si="0"/>
        <v>Hàn Thuyên (387 HS)</v>
      </c>
    </row>
    <row r="20" spans="1:10" ht="15.75">
      <c r="A20" s="171">
        <v>20</v>
      </c>
      <c r="B20" s="168" t="s">
        <v>6</v>
      </c>
      <c r="C20" s="234">
        <v>199</v>
      </c>
      <c r="D20" s="171">
        <v>12</v>
      </c>
      <c r="E20" s="173">
        <f>D20/C20</f>
        <v>6.030150753768844E-2</v>
      </c>
      <c r="F20" s="171">
        <v>54</v>
      </c>
      <c r="G20" s="173">
        <f>F20/C20</f>
        <v>0.271356783919598</v>
      </c>
      <c r="J20" s="170" t="str">
        <f t="shared" si="0"/>
        <v>Lý Nhân Tông (199 HS)</v>
      </c>
    </row>
    <row r="21" spans="1:10" ht="15.75">
      <c r="A21" s="171">
        <v>27</v>
      </c>
      <c r="B21" s="168" t="s">
        <v>417</v>
      </c>
      <c r="C21" s="234">
        <v>34</v>
      </c>
      <c r="D21" s="171">
        <v>13</v>
      </c>
      <c r="E21" s="173">
        <f>D21/C21</f>
        <v>0.38235294117647056</v>
      </c>
      <c r="F21" s="171">
        <v>1</v>
      </c>
      <c r="G21" s="173">
        <f>F21/C21</f>
        <v>2.9411764705882353E-2</v>
      </c>
      <c r="J21" s="170" t="str">
        <f t="shared" si="0"/>
        <v>Từ Sơn (34 HS)</v>
      </c>
    </row>
    <row r="22" spans="1:10" ht="15.75">
      <c r="A22" s="171">
        <v>5</v>
      </c>
      <c r="B22" s="168" t="s">
        <v>425</v>
      </c>
      <c r="C22" s="234">
        <v>479</v>
      </c>
      <c r="D22" s="171">
        <v>14</v>
      </c>
      <c r="E22" s="173">
        <f>D22/C22</f>
        <v>2.9227557411273485E-2</v>
      </c>
      <c r="F22" s="171">
        <v>263</v>
      </c>
      <c r="G22" s="173">
        <f>F22/C22</f>
        <v>0.54906054279749483</v>
      </c>
      <c r="J22" s="170" t="str">
        <f t="shared" si="0"/>
        <v>Thuận Thành 1 (479 HS)</v>
      </c>
    </row>
    <row r="23" spans="1:10" ht="15.75">
      <c r="A23" s="171">
        <v>7</v>
      </c>
      <c r="B23" s="168" t="s">
        <v>423</v>
      </c>
      <c r="C23" s="234">
        <v>176</v>
      </c>
      <c r="D23" s="171">
        <v>16</v>
      </c>
      <c r="E23" s="173">
        <f>D23/C23</f>
        <v>9.0909090909090912E-2</v>
      </c>
      <c r="F23" s="171">
        <v>91</v>
      </c>
      <c r="G23" s="173">
        <f>F23/C23</f>
        <v>0.51704545454545459</v>
      </c>
      <c r="J23" s="170" t="str">
        <f t="shared" si="0"/>
        <v>Chuyên BN (176 HS)</v>
      </c>
    </row>
    <row r="24" spans="1:10" ht="15.75">
      <c r="A24" s="171">
        <v>21</v>
      </c>
      <c r="B24" s="168" t="s">
        <v>436</v>
      </c>
      <c r="C24" s="234">
        <v>224</v>
      </c>
      <c r="D24" s="171">
        <v>18</v>
      </c>
      <c r="E24" s="173">
        <f>D24/C24</f>
        <v>8.0357142857142863E-2</v>
      </c>
      <c r="F24" s="171">
        <v>53</v>
      </c>
      <c r="G24" s="173">
        <f>F24/C24</f>
        <v>0.23660714285714285</v>
      </c>
      <c r="J24" s="170" t="str">
        <f t="shared" si="0"/>
        <v>Thuận Thành 3 (224 HS)</v>
      </c>
    </row>
    <row r="25" spans="1:10" ht="15.75">
      <c r="A25" s="171">
        <v>29</v>
      </c>
      <c r="B25" s="168" t="s">
        <v>11</v>
      </c>
      <c r="C25" s="234">
        <v>38</v>
      </c>
      <c r="D25" s="171">
        <v>18</v>
      </c>
      <c r="E25" s="173">
        <f>D25/C25</f>
        <v>0.47368421052631576</v>
      </c>
      <c r="F25" s="171">
        <v>0</v>
      </c>
      <c r="G25" s="173">
        <f>F25/C25</f>
        <v>0</v>
      </c>
      <c r="J25" s="170" t="str">
        <f t="shared" si="0"/>
        <v>Nguyễn Trãi (38 HS)</v>
      </c>
    </row>
    <row r="26" spans="1:10" ht="15.75">
      <c r="A26" s="171">
        <v>17</v>
      </c>
      <c r="B26" s="168" t="s">
        <v>424</v>
      </c>
      <c r="C26" s="234">
        <v>227</v>
      </c>
      <c r="D26" s="171">
        <v>19</v>
      </c>
      <c r="E26" s="173">
        <f>D26/C26</f>
        <v>8.3700440528634359E-2</v>
      </c>
      <c r="F26" s="171">
        <v>84</v>
      </c>
      <c r="G26" s="173">
        <f>F26/C26</f>
        <v>0.37004405286343611</v>
      </c>
      <c r="J26" s="170" t="str">
        <f t="shared" si="0"/>
        <v>Gia Bình 1 (227 HS)</v>
      </c>
    </row>
    <row r="27" spans="1:10" ht="15.75">
      <c r="A27" s="171">
        <v>19</v>
      </c>
      <c r="B27" s="168" t="s">
        <v>407</v>
      </c>
      <c r="C27" s="234">
        <v>296</v>
      </c>
      <c r="D27" s="171">
        <v>23</v>
      </c>
      <c r="E27" s="173">
        <f>D27/C27</f>
        <v>7.77027027027027E-2</v>
      </c>
      <c r="F27" s="171">
        <v>86</v>
      </c>
      <c r="G27" s="173">
        <f>F27/C27</f>
        <v>0.29054054054054052</v>
      </c>
      <c r="J27" s="170" t="str">
        <f t="shared" si="0"/>
        <v>Ngô Gia Tự (296 HS)</v>
      </c>
    </row>
    <row r="28" spans="1:10" ht="15.75">
      <c r="A28" s="171">
        <v>24</v>
      </c>
      <c r="B28" s="168" t="s">
        <v>438</v>
      </c>
      <c r="C28" s="234">
        <v>222</v>
      </c>
      <c r="D28" s="171">
        <v>30</v>
      </c>
      <c r="E28" s="173">
        <f>D28/C28</f>
        <v>0.13513513513513514</v>
      </c>
      <c r="F28" s="171">
        <v>33</v>
      </c>
      <c r="G28" s="173">
        <f>F28/C28</f>
        <v>0.14864864864864866</v>
      </c>
      <c r="J28" s="170" t="str">
        <f t="shared" si="0"/>
        <v>Yên Phong 2 (222 HS)</v>
      </c>
    </row>
    <row r="29" spans="1:10" ht="15.75">
      <c r="A29" s="171">
        <v>25</v>
      </c>
      <c r="B29" s="168" t="s">
        <v>439</v>
      </c>
      <c r="C29" s="234">
        <v>153</v>
      </c>
      <c r="D29" s="171">
        <v>39</v>
      </c>
      <c r="E29" s="173">
        <f>D29/C29</f>
        <v>0.25490196078431371</v>
      </c>
      <c r="F29" s="171">
        <v>18</v>
      </c>
      <c r="G29" s="173">
        <f>F29/C29</f>
        <v>0.11764705882352941</v>
      </c>
      <c r="J29" s="170" t="str">
        <f t="shared" si="0"/>
        <v>Quế Võ 3 (153 HS)</v>
      </c>
    </row>
    <row r="30" spans="1:10" ht="15.75">
      <c r="A30" s="171">
        <v>23</v>
      </c>
      <c r="B30" s="168" t="s">
        <v>433</v>
      </c>
      <c r="C30" s="234">
        <v>438</v>
      </c>
      <c r="D30" s="171">
        <v>50</v>
      </c>
      <c r="E30" s="173">
        <f>D30/C30</f>
        <v>0.11415525114155251</v>
      </c>
      <c r="F30" s="171">
        <v>68</v>
      </c>
      <c r="G30" s="173">
        <f>F30/C30</f>
        <v>0.15525114155251141</v>
      </c>
      <c r="J30" s="170" t="str">
        <f t="shared" si="0"/>
        <v>Yên Phong 1 (438 HS)</v>
      </c>
    </row>
  </sheetData>
  <autoFilter ref="A3:AX3" xr:uid="{C88DE460-DECC-4489-969F-907C5ED09F40}">
    <sortState xmlns:xlrd2="http://schemas.microsoft.com/office/spreadsheetml/2017/richdata2" ref="A5:G30">
      <sortCondition ref="D3"/>
    </sortState>
  </autoFilter>
  <mergeCells count="6">
    <mergeCell ref="A1:G1"/>
    <mergeCell ref="D2:E2"/>
    <mergeCell ref="F2:G2"/>
    <mergeCell ref="A2:A3"/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40AB-9EEE-4B59-BB42-350D5FCEE2B4}">
  <dimension ref="A1:J32"/>
  <sheetViews>
    <sheetView topLeftCell="A12" workbookViewId="0">
      <selection activeCell="J4" sqref="J4"/>
    </sheetView>
  </sheetViews>
  <sheetFormatPr defaultRowHeight="14.25"/>
  <cols>
    <col min="1" max="1" width="5" style="169" customWidth="1"/>
    <col min="2" max="2" width="27.140625" style="170" customWidth="1"/>
    <col min="3" max="7" width="6.7109375" style="169" customWidth="1"/>
    <col min="8" max="9" width="9.140625" style="170"/>
    <col min="10" max="10" width="21.5703125" style="170" customWidth="1"/>
    <col min="11" max="16384" width="9.140625" style="170"/>
  </cols>
  <sheetData>
    <row r="1" spans="1:10" ht="15">
      <c r="A1" s="258" t="s">
        <v>475</v>
      </c>
      <c r="B1" s="258"/>
      <c r="C1" s="258"/>
      <c r="D1" s="258"/>
      <c r="E1" s="258"/>
      <c r="F1" s="258"/>
      <c r="G1" s="258"/>
    </row>
    <row r="2" spans="1:10" ht="15">
      <c r="A2" s="261" t="s">
        <v>0</v>
      </c>
      <c r="B2" s="261" t="s">
        <v>420</v>
      </c>
      <c r="C2" s="263" t="s">
        <v>441</v>
      </c>
      <c r="D2" s="259" t="s">
        <v>442</v>
      </c>
      <c r="E2" s="260"/>
      <c r="F2" s="259" t="s">
        <v>474</v>
      </c>
      <c r="G2" s="260"/>
    </row>
    <row r="3" spans="1:10" ht="15">
      <c r="A3" s="262"/>
      <c r="B3" s="262"/>
      <c r="C3" s="264"/>
      <c r="D3" s="172" t="s">
        <v>92</v>
      </c>
      <c r="E3" s="172" t="s">
        <v>14</v>
      </c>
      <c r="F3" s="172" t="s">
        <v>92</v>
      </c>
      <c r="G3" s="172" t="s">
        <v>14</v>
      </c>
    </row>
    <row r="4" spans="1:10">
      <c r="A4" s="171">
        <v>28</v>
      </c>
      <c r="B4" s="235" t="s">
        <v>440</v>
      </c>
      <c r="C4" s="171">
        <v>7</v>
      </c>
      <c r="D4" s="171">
        <v>3</v>
      </c>
      <c r="E4" s="173">
        <f>D4/C4</f>
        <v>0.42857142857142855</v>
      </c>
      <c r="F4" s="171">
        <v>0</v>
      </c>
      <c r="G4" s="173">
        <f>F4/C4</f>
        <v>0</v>
      </c>
      <c r="J4" s="170" t="str">
        <f>B4&amp;" ("&amp;C4&amp;" HS)"</f>
        <v>IVS (7 HS)</v>
      </c>
    </row>
    <row r="5" spans="1:10">
      <c r="A5" s="171">
        <v>29</v>
      </c>
      <c r="B5" s="235" t="s">
        <v>11</v>
      </c>
      <c r="C5" s="171">
        <v>38</v>
      </c>
      <c r="D5" s="171">
        <v>10</v>
      </c>
      <c r="E5" s="173">
        <f>D5/C5</f>
        <v>0.26315789473684209</v>
      </c>
      <c r="F5" s="171">
        <v>0</v>
      </c>
      <c r="G5" s="173">
        <f>F5/C5</f>
        <v>0</v>
      </c>
      <c r="J5" s="170" t="str">
        <f>B5&amp;" ("&amp;C5&amp;" HS)"</f>
        <v>Nguyễn Trãi (38 HS)</v>
      </c>
    </row>
    <row r="6" spans="1:10">
      <c r="A6" s="171">
        <v>25</v>
      </c>
      <c r="B6" s="235" t="s">
        <v>418</v>
      </c>
      <c r="C6" s="171">
        <v>14</v>
      </c>
      <c r="D6" s="171">
        <v>0</v>
      </c>
      <c r="E6" s="173">
        <f>D6/C6</f>
        <v>0</v>
      </c>
      <c r="F6" s="171">
        <v>2</v>
      </c>
      <c r="G6" s="173">
        <f>F6/C6</f>
        <v>0.14285714285714285</v>
      </c>
      <c r="J6" s="170" t="str">
        <f>B6&amp;" ("&amp;C6&amp;" HS)"</f>
        <v>Phố Mới (14 HS)</v>
      </c>
    </row>
    <row r="7" spans="1:10" ht="15.75">
      <c r="A7" s="171">
        <v>24</v>
      </c>
      <c r="B7" s="168" t="s">
        <v>402</v>
      </c>
      <c r="C7" s="234">
        <v>13</v>
      </c>
      <c r="D7" s="171">
        <v>2</v>
      </c>
      <c r="E7" s="173">
        <f>D7/C7</f>
        <v>0.15384615384615385</v>
      </c>
      <c r="F7" s="171">
        <v>2</v>
      </c>
      <c r="G7" s="173">
        <f>F7/C7</f>
        <v>0.15384615384615385</v>
      </c>
      <c r="J7" s="170" t="str">
        <f>B7&amp;" ("&amp;C7&amp;" HS)"</f>
        <v>Đào Duy Từ (13 HS)</v>
      </c>
    </row>
    <row r="8" spans="1:10" ht="15.75">
      <c r="A8" s="171">
        <v>27</v>
      </c>
      <c r="B8" s="168" t="s">
        <v>417</v>
      </c>
      <c r="C8" s="234">
        <v>34</v>
      </c>
      <c r="D8" s="171">
        <v>14</v>
      </c>
      <c r="E8" s="173">
        <f>D8/C8</f>
        <v>0.41176470588235292</v>
      </c>
      <c r="F8" s="171">
        <v>2</v>
      </c>
      <c r="G8" s="173">
        <f>F8/C8</f>
        <v>5.8823529411764705E-2</v>
      </c>
      <c r="J8" s="170" t="str">
        <f>B8&amp;" ("&amp;C8&amp;" HS)"</f>
        <v>Từ Sơn (34 HS)</v>
      </c>
    </row>
    <row r="9" spans="1:10" ht="15.75">
      <c r="A9" s="171">
        <v>21</v>
      </c>
      <c r="B9" s="168" t="s">
        <v>7</v>
      </c>
      <c r="C9" s="234">
        <v>33</v>
      </c>
      <c r="D9" s="171">
        <v>5</v>
      </c>
      <c r="E9" s="173">
        <f>D9/C9</f>
        <v>0.15151515151515152</v>
      </c>
      <c r="F9" s="171">
        <v>6</v>
      </c>
      <c r="G9" s="173">
        <f>F9/C9</f>
        <v>0.18181818181818182</v>
      </c>
      <c r="J9" s="170" t="str">
        <f>B9&amp;" ("&amp;C9&amp;" HS)"</f>
        <v>Nguyễn Du (33 HS)</v>
      </c>
    </row>
    <row r="10" spans="1:10" ht="15.75">
      <c r="A10" s="171">
        <v>17</v>
      </c>
      <c r="B10" s="168" t="s">
        <v>416</v>
      </c>
      <c r="C10" s="234">
        <v>43</v>
      </c>
      <c r="D10" s="171">
        <v>3</v>
      </c>
      <c r="E10" s="173">
        <f>D10/C10</f>
        <v>6.9767441860465115E-2</v>
      </c>
      <c r="F10" s="171">
        <v>10</v>
      </c>
      <c r="G10" s="173">
        <f>F10/C10</f>
        <v>0.23255813953488372</v>
      </c>
      <c r="J10" s="170" t="str">
        <f>B10&amp;" ("&amp;C10&amp;" HS)"</f>
        <v>Lý Thường Kiệt (43 HS)</v>
      </c>
    </row>
    <row r="11" spans="1:10" ht="15.75">
      <c r="A11" s="171">
        <v>3</v>
      </c>
      <c r="B11" s="168" t="s">
        <v>412</v>
      </c>
      <c r="C11" s="234">
        <v>39</v>
      </c>
      <c r="D11" s="171">
        <v>0</v>
      </c>
      <c r="E11" s="173">
        <f>D11/C11</f>
        <v>0</v>
      </c>
      <c r="F11" s="171">
        <v>22</v>
      </c>
      <c r="G11" s="173">
        <f>F11/C11</f>
        <v>0.5641025641025641</v>
      </c>
      <c r="J11" s="170" t="str">
        <f>B11&amp;" ("&amp;C11&amp;" HS)"</f>
        <v>Hàm Long (39 HS)</v>
      </c>
    </row>
    <row r="12" spans="1:10" ht="15.75">
      <c r="A12" s="171">
        <v>20</v>
      </c>
      <c r="B12" s="168" t="s">
        <v>439</v>
      </c>
      <c r="C12" s="234">
        <v>153</v>
      </c>
      <c r="D12" s="171">
        <v>35</v>
      </c>
      <c r="E12" s="173">
        <f>D12/C12</f>
        <v>0.22875816993464052</v>
      </c>
      <c r="F12" s="171">
        <v>28</v>
      </c>
      <c r="G12" s="173">
        <f>F12/C12</f>
        <v>0.18300653594771241</v>
      </c>
      <c r="J12" s="170" t="str">
        <f>B12&amp;" ("&amp;C12&amp;" HS)"</f>
        <v>Quế Võ 3 (153 HS)</v>
      </c>
    </row>
    <row r="13" spans="1:10" ht="15.75">
      <c r="A13" s="171">
        <v>13</v>
      </c>
      <c r="B13" s="168" t="s">
        <v>411</v>
      </c>
      <c r="C13" s="234">
        <v>79</v>
      </c>
      <c r="D13" s="171">
        <v>3</v>
      </c>
      <c r="E13" s="173">
        <f>D13/C13</f>
        <v>3.7974683544303799E-2</v>
      </c>
      <c r="F13" s="171">
        <v>30</v>
      </c>
      <c r="G13" s="173">
        <f>F13/C13</f>
        <v>0.379746835443038</v>
      </c>
      <c r="J13" s="170" t="str">
        <f>B13&amp;" ("&amp;C13&amp;" HS)"</f>
        <v>Hoàng Quốc Việt (79 HS)</v>
      </c>
    </row>
    <row r="14" spans="1:10" ht="15.75">
      <c r="A14" s="171">
        <v>26</v>
      </c>
      <c r="B14" s="168" t="s">
        <v>436</v>
      </c>
      <c r="C14" s="234">
        <v>224</v>
      </c>
      <c r="D14" s="171">
        <v>36</v>
      </c>
      <c r="E14" s="173">
        <f>D14/C14</f>
        <v>0.16071428571428573</v>
      </c>
      <c r="F14" s="171">
        <v>32</v>
      </c>
      <c r="G14" s="173">
        <f>F14/C14</f>
        <v>0.14285714285714285</v>
      </c>
      <c r="J14" s="170" t="str">
        <f>B14&amp;" ("&amp;C14&amp;" HS)"</f>
        <v>Thuận Thành 3 (224 HS)</v>
      </c>
    </row>
    <row r="15" spans="1:10" ht="15.75">
      <c r="A15" s="171">
        <v>23</v>
      </c>
      <c r="B15" s="168" t="s">
        <v>438</v>
      </c>
      <c r="C15" s="234">
        <v>222</v>
      </c>
      <c r="D15" s="171">
        <v>20</v>
      </c>
      <c r="E15" s="173">
        <f>D15/C15</f>
        <v>9.0090090090090086E-2</v>
      </c>
      <c r="F15" s="171">
        <v>37</v>
      </c>
      <c r="G15" s="173">
        <f>F15/C15</f>
        <v>0.16666666666666666</v>
      </c>
      <c r="J15" s="170" t="str">
        <f>B15&amp;" ("&amp;C15&amp;" HS)"</f>
        <v>Yên Phong 2 (222 HS)</v>
      </c>
    </row>
    <row r="16" spans="1:10" ht="15.75">
      <c r="A16" s="171">
        <v>16</v>
      </c>
      <c r="B16" s="168" t="s">
        <v>427</v>
      </c>
      <c r="C16" s="234">
        <v>175</v>
      </c>
      <c r="D16" s="171">
        <v>10</v>
      </c>
      <c r="E16" s="173">
        <f>D16/C16</f>
        <v>5.7142857142857141E-2</v>
      </c>
      <c r="F16" s="171">
        <v>50</v>
      </c>
      <c r="G16" s="173">
        <f>F16/C16</f>
        <v>0.2857142857142857</v>
      </c>
      <c r="J16" s="170" t="str">
        <f>B16&amp;" ("&amp;C16&amp;" HS)"</f>
        <v>Quế Võ 2 (175 HS)</v>
      </c>
    </row>
    <row r="17" spans="1:10" ht="15.75">
      <c r="A17" s="171">
        <v>14</v>
      </c>
      <c r="B17" s="168" t="s">
        <v>6</v>
      </c>
      <c r="C17" s="234">
        <v>199</v>
      </c>
      <c r="D17" s="171">
        <v>24</v>
      </c>
      <c r="E17" s="173">
        <f>D17/C17</f>
        <v>0.12060301507537688</v>
      </c>
      <c r="F17" s="171">
        <v>66</v>
      </c>
      <c r="G17" s="173">
        <f>F17/C17</f>
        <v>0.33165829145728642</v>
      </c>
      <c r="J17" s="170" t="str">
        <f>B17&amp;" ("&amp;C17&amp;" HS)"</f>
        <v>Lý Nhân Tông (199 HS)</v>
      </c>
    </row>
    <row r="18" spans="1:10" ht="15.75">
      <c r="A18" s="171">
        <v>18</v>
      </c>
      <c r="B18" s="168" t="s">
        <v>407</v>
      </c>
      <c r="C18" s="234">
        <v>296</v>
      </c>
      <c r="D18" s="171">
        <v>23</v>
      </c>
      <c r="E18" s="173">
        <f>D18/C18</f>
        <v>7.77027027027027E-2</v>
      </c>
      <c r="F18" s="171">
        <v>68</v>
      </c>
      <c r="G18" s="173">
        <f>F18/C18</f>
        <v>0.22972972972972974</v>
      </c>
      <c r="J18" s="170" t="str">
        <f>B18&amp;" ("&amp;C18&amp;" HS)"</f>
        <v>Ngô Gia Tự (296 HS)</v>
      </c>
    </row>
    <row r="19" spans="1:10" ht="15.75">
      <c r="A19" s="171">
        <v>22</v>
      </c>
      <c r="B19" s="168" t="s">
        <v>408</v>
      </c>
      <c r="C19" s="234">
        <v>387</v>
      </c>
      <c r="D19" s="171">
        <v>99</v>
      </c>
      <c r="E19" s="173">
        <f>D19/C19</f>
        <v>0.2558139534883721</v>
      </c>
      <c r="F19" s="171">
        <v>68</v>
      </c>
      <c r="G19" s="173">
        <f>F19/C19</f>
        <v>0.17571059431524547</v>
      </c>
      <c r="J19" s="170" t="str">
        <f>B19&amp;" ("&amp;C19&amp;" HS)"</f>
        <v>Hàn Thuyên (387 HS)</v>
      </c>
    </row>
    <row r="20" spans="1:10" ht="15.75">
      <c r="A20" s="171">
        <v>15</v>
      </c>
      <c r="B20" s="168" t="s">
        <v>437</v>
      </c>
      <c r="C20" s="234">
        <v>243</v>
      </c>
      <c r="D20" s="171">
        <v>14</v>
      </c>
      <c r="E20" s="173">
        <f>D20/C20</f>
        <v>5.7613168724279837E-2</v>
      </c>
      <c r="F20" s="171">
        <v>78</v>
      </c>
      <c r="G20" s="173">
        <f>F20/C20</f>
        <v>0.32098765432098764</v>
      </c>
      <c r="J20" s="170" t="str">
        <f>B20&amp;" ("&amp;C20&amp;" HS)"</f>
        <v>Thuận Thành 2 (243 HS)</v>
      </c>
    </row>
    <row r="21" spans="1:10" ht="15.75">
      <c r="A21" s="171">
        <v>19</v>
      </c>
      <c r="B21" s="168" t="s">
        <v>433</v>
      </c>
      <c r="C21" s="234">
        <v>438</v>
      </c>
      <c r="D21" s="171">
        <v>70</v>
      </c>
      <c r="E21" s="173">
        <f>D21/C21</f>
        <v>0.15981735159817351</v>
      </c>
      <c r="F21" s="171">
        <v>83</v>
      </c>
      <c r="G21" s="173">
        <f>F21/C21</f>
        <v>0.18949771689497716</v>
      </c>
      <c r="J21" s="170" t="str">
        <f>B21&amp;" ("&amp;C21&amp;" HS)"</f>
        <v>Yên Phong 1 (438 HS)</v>
      </c>
    </row>
    <row r="22" spans="1:10" ht="15.75">
      <c r="A22" s="171">
        <v>11</v>
      </c>
      <c r="B22" s="168" t="s">
        <v>424</v>
      </c>
      <c r="C22" s="234">
        <v>227</v>
      </c>
      <c r="D22" s="171">
        <v>38</v>
      </c>
      <c r="E22" s="173">
        <f>D22/C22</f>
        <v>0.16740088105726872</v>
      </c>
      <c r="F22" s="171">
        <v>91</v>
      </c>
      <c r="G22" s="173">
        <f>F22/C22</f>
        <v>0.40088105726872247</v>
      </c>
      <c r="J22" s="170" t="str">
        <f>B22&amp;" ("&amp;C22&amp;" HS)"</f>
        <v>Gia Bình 1 (227 HS)</v>
      </c>
    </row>
    <row r="23" spans="1:10" ht="15.75">
      <c r="A23" s="171">
        <v>6</v>
      </c>
      <c r="B23" s="168" t="s">
        <v>414</v>
      </c>
      <c r="C23" s="234">
        <v>209</v>
      </c>
      <c r="D23" s="171">
        <v>12</v>
      </c>
      <c r="E23" s="173">
        <f>D23/C23</f>
        <v>5.7416267942583733E-2</v>
      </c>
      <c r="F23" s="171">
        <v>107</v>
      </c>
      <c r="G23" s="173">
        <f>F23/C23</f>
        <v>0.51196172248803828</v>
      </c>
      <c r="J23" s="170" t="str">
        <f>B23&amp;" ("&amp;C23&amp;" HS)"</f>
        <v>Nguyễn Văn Cừ (209 HS)</v>
      </c>
    </row>
    <row r="24" spans="1:10">
      <c r="A24" s="171">
        <v>1</v>
      </c>
      <c r="B24" s="235" t="s">
        <v>423</v>
      </c>
      <c r="C24" s="171">
        <v>176</v>
      </c>
      <c r="D24" s="171">
        <v>12</v>
      </c>
      <c r="E24" s="173">
        <f>D24/C24</f>
        <v>6.8181818181818177E-2</v>
      </c>
      <c r="F24" s="171">
        <v>115</v>
      </c>
      <c r="G24" s="173">
        <f>F24/C24</f>
        <v>0.65340909090909094</v>
      </c>
      <c r="J24" s="170" t="str">
        <f>B24&amp;" ("&amp;C24&amp;" HS)"</f>
        <v>Chuyên BN (176 HS)</v>
      </c>
    </row>
    <row r="25" spans="1:10" ht="15.75">
      <c r="A25" s="171">
        <v>8</v>
      </c>
      <c r="B25" s="168" t="s">
        <v>415</v>
      </c>
      <c r="C25" s="234">
        <v>253</v>
      </c>
      <c r="D25" s="171">
        <v>4</v>
      </c>
      <c r="E25" s="173">
        <f>D25/C25</f>
        <v>1.5810276679841896E-2</v>
      </c>
      <c r="F25" s="171">
        <v>124</v>
      </c>
      <c r="G25" s="173">
        <f>F25/C25</f>
        <v>0.49011857707509882</v>
      </c>
      <c r="J25" s="170" t="str">
        <f>B25&amp;" ("&amp;C25&amp;" HS)"</f>
        <v>Nguyễn Đăng Đạo (253 HS)</v>
      </c>
    </row>
    <row r="26" spans="1:10" ht="15.75">
      <c r="A26" s="171">
        <v>4</v>
      </c>
      <c r="B26" s="168" t="s">
        <v>422</v>
      </c>
      <c r="C26" s="234">
        <v>234</v>
      </c>
      <c r="D26" s="171">
        <v>6</v>
      </c>
      <c r="E26" s="173">
        <f>D26/C26</f>
        <v>2.564102564102564E-2</v>
      </c>
      <c r="F26" s="171">
        <v>126</v>
      </c>
      <c r="G26" s="173">
        <f>F26/C26</f>
        <v>0.53846153846153844</v>
      </c>
      <c r="J26" s="170" t="str">
        <f>B26&amp;" ("&amp;C26&amp;" HS)"</f>
        <v>Lương Tài 2 (234 HS)</v>
      </c>
    </row>
    <row r="27" spans="1:10" ht="15.75">
      <c r="A27" s="171">
        <v>9</v>
      </c>
      <c r="B27" s="168" t="s">
        <v>409</v>
      </c>
      <c r="C27" s="234">
        <v>306</v>
      </c>
      <c r="D27" s="171">
        <v>11</v>
      </c>
      <c r="E27" s="173">
        <f>D27/C27</f>
        <v>3.5947712418300651E-2</v>
      </c>
      <c r="F27" s="171">
        <v>138</v>
      </c>
      <c r="G27" s="173">
        <f>F27/C27</f>
        <v>0.45098039215686275</v>
      </c>
      <c r="J27" s="170" t="str">
        <f>B27&amp;" ("&amp;C27&amp;" HS)"</f>
        <v>Lê Văn Thịnh (306 HS)</v>
      </c>
    </row>
    <row r="28" spans="1:10" ht="15.75">
      <c r="A28" s="171">
        <v>7</v>
      </c>
      <c r="B28" s="168" t="s">
        <v>435</v>
      </c>
      <c r="C28" s="234">
        <v>297</v>
      </c>
      <c r="D28" s="171">
        <v>15</v>
      </c>
      <c r="E28" s="173">
        <f>D28/C28</f>
        <v>5.0505050505050504E-2</v>
      </c>
      <c r="F28" s="171">
        <v>149</v>
      </c>
      <c r="G28" s="173">
        <f>F28/C28</f>
        <v>0.50168350168350173</v>
      </c>
      <c r="J28" s="170" t="str">
        <f>B28&amp;" ("&amp;C28&amp;" HS)"</f>
        <v>Quế Võ 1 (297 HS)</v>
      </c>
    </row>
    <row r="29" spans="1:10" ht="15.75">
      <c r="A29" s="171">
        <v>2</v>
      </c>
      <c r="B29" s="168" t="s">
        <v>413</v>
      </c>
      <c r="C29" s="234">
        <v>262</v>
      </c>
      <c r="D29" s="171">
        <v>7</v>
      </c>
      <c r="E29" s="173">
        <f>D29/C29</f>
        <v>2.6717557251908396E-2</v>
      </c>
      <c r="F29" s="171">
        <v>150</v>
      </c>
      <c r="G29" s="173">
        <f>F29/C29</f>
        <v>0.5725190839694656</v>
      </c>
      <c r="J29" s="170" t="str">
        <f>B29&amp;" ("&amp;C29&amp;" HS)"</f>
        <v>Lương Tài (262 HS)</v>
      </c>
    </row>
    <row r="30" spans="1:10" ht="15.75">
      <c r="A30" s="171">
        <v>5</v>
      </c>
      <c r="B30" s="168" t="s">
        <v>434</v>
      </c>
      <c r="C30" s="234">
        <v>318</v>
      </c>
      <c r="D30" s="171">
        <v>14</v>
      </c>
      <c r="E30" s="173">
        <f>D30/C30</f>
        <v>4.40251572327044E-2</v>
      </c>
      <c r="F30" s="171">
        <v>168</v>
      </c>
      <c r="G30" s="173">
        <f>F30/C30</f>
        <v>0.52830188679245282</v>
      </c>
      <c r="J30" s="170" t="str">
        <f>B30&amp;" ("&amp;C30&amp;" HS)"</f>
        <v>Tiên Du 1 (318 HS)</v>
      </c>
    </row>
    <row r="31" spans="1:10" ht="15.75">
      <c r="A31" s="171">
        <v>12</v>
      </c>
      <c r="B31" s="168" t="s">
        <v>410</v>
      </c>
      <c r="C31" s="234">
        <v>428</v>
      </c>
      <c r="D31" s="171">
        <v>29</v>
      </c>
      <c r="E31" s="173">
        <f>D31/C31</f>
        <v>6.7757009345794386E-2</v>
      </c>
      <c r="F31" s="171">
        <v>171</v>
      </c>
      <c r="G31" s="173">
        <f>F31/C31</f>
        <v>0.39953271028037385</v>
      </c>
      <c r="J31" s="170" t="str">
        <f>B31&amp;" ("&amp;C31&amp;" HS)"</f>
        <v>Lý Thái Tổ (428 HS)</v>
      </c>
    </row>
    <row r="32" spans="1:10" ht="15.75">
      <c r="A32" s="171">
        <v>10</v>
      </c>
      <c r="B32" s="168" t="s">
        <v>425</v>
      </c>
      <c r="C32" s="234">
        <v>479</v>
      </c>
      <c r="D32" s="171">
        <v>34</v>
      </c>
      <c r="E32" s="173">
        <f>D32/C32</f>
        <v>7.0981210855949897E-2</v>
      </c>
      <c r="F32" s="171">
        <v>199</v>
      </c>
      <c r="G32" s="173">
        <f>F32/C32</f>
        <v>0.41544885177453028</v>
      </c>
      <c r="J32" s="170" t="str">
        <f>B32&amp;" ("&amp;C32&amp;" HS)"</f>
        <v>Thuận Thành 1 (479 HS)</v>
      </c>
    </row>
  </sheetData>
  <autoFilter ref="A3:AX3" xr:uid="{C88DE460-DECC-4489-969F-907C5ED09F40}">
    <sortState xmlns:xlrd2="http://schemas.microsoft.com/office/spreadsheetml/2017/richdata2" ref="A5:J32">
      <sortCondition ref="F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99A9-1F60-497D-A8B4-4A41D37763B0}">
  <dimension ref="A1:J32"/>
  <sheetViews>
    <sheetView tabSelected="1" workbookViewId="0">
      <selection activeCell="J4" sqref="J4"/>
    </sheetView>
  </sheetViews>
  <sheetFormatPr defaultRowHeight="14.25"/>
  <cols>
    <col min="1" max="1" width="5" style="169" customWidth="1"/>
    <col min="2" max="2" width="27.140625" style="170" customWidth="1"/>
    <col min="3" max="7" width="6.7109375" style="169" customWidth="1"/>
    <col min="8" max="9" width="9.140625" style="170"/>
    <col min="10" max="10" width="21.28515625" style="170" customWidth="1"/>
    <col min="11" max="16384" width="9.140625" style="170"/>
  </cols>
  <sheetData>
    <row r="1" spans="1:10" ht="15">
      <c r="A1" s="258" t="s">
        <v>475</v>
      </c>
      <c r="B1" s="258"/>
      <c r="C1" s="258"/>
      <c r="D1" s="258"/>
      <c r="E1" s="258"/>
      <c r="F1" s="258"/>
      <c r="G1" s="258"/>
    </row>
    <row r="2" spans="1:10" ht="15">
      <c r="A2" s="261" t="s">
        <v>0</v>
      </c>
      <c r="B2" s="261" t="s">
        <v>420</v>
      </c>
      <c r="C2" s="263" t="s">
        <v>441</v>
      </c>
      <c r="D2" s="259" t="s">
        <v>476</v>
      </c>
      <c r="E2" s="260"/>
      <c r="F2" s="259" t="s">
        <v>477</v>
      </c>
      <c r="G2" s="260"/>
    </row>
    <row r="3" spans="1:10" ht="15">
      <c r="A3" s="262"/>
      <c r="B3" s="262"/>
      <c r="C3" s="264"/>
      <c r="D3" s="172" t="s">
        <v>92</v>
      </c>
      <c r="E3" s="172" t="s">
        <v>14</v>
      </c>
      <c r="F3" s="172" t="s">
        <v>92</v>
      </c>
      <c r="G3" s="172" t="s">
        <v>14</v>
      </c>
    </row>
    <row r="4" spans="1:10" ht="15.75">
      <c r="A4" s="171">
        <v>29</v>
      </c>
      <c r="B4" s="168" t="s">
        <v>418</v>
      </c>
      <c r="C4" s="234">
        <v>14</v>
      </c>
      <c r="D4" s="171">
        <v>0</v>
      </c>
      <c r="E4" s="173">
        <f>D4/C4</f>
        <v>0</v>
      </c>
      <c r="F4" s="171">
        <v>0</v>
      </c>
      <c r="G4" s="173">
        <f>F4/C4</f>
        <v>0</v>
      </c>
      <c r="J4" s="170" t="str">
        <f>B4&amp;" ("&amp;C4&amp;" HS)"&amp;"TL "&amp;E4</f>
        <v>Phố Mới (14 HS)TL 0</v>
      </c>
    </row>
    <row r="5" spans="1:10">
      <c r="A5" s="171">
        <v>3</v>
      </c>
      <c r="B5" s="235" t="s">
        <v>440</v>
      </c>
      <c r="C5" s="171">
        <v>7</v>
      </c>
      <c r="D5" s="171">
        <v>2</v>
      </c>
      <c r="E5" s="173">
        <f>D5/C5</f>
        <v>0.2857142857142857</v>
      </c>
      <c r="F5" s="171">
        <v>5</v>
      </c>
      <c r="G5" s="173">
        <f>F5/C5</f>
        <v>0.7142857142857143</v>
      </c>
      <c r="J5" s="170" t="str">
        <f t="shared" ref="J5:J32" si="0">B5&amp;" ("&amp;C5&amp;" HS)"</f>
        <v>IVS (7 HS)</v>
      </c>
    </row>
    <row r="6" spans="1:10" ht="15.75">
      <c r="A6" s="171">
        <v>2</v>
      </c>
      <c r="B6" s="168" t="s">
        <v>402</v>
      </c>
      <c r="C6" s="234">
        <v>13</v>
      </c>
      <c r="D6" s="171">
        <v>4</v>
      </c>
      <c r="E6" s="173">
        <f>D6/C6</f>
        <v>0.30769230769230771</v>
      </c>
      <c r="F6" s="171">
        <v>8</v>
      </c>
      <c r="G6" s="173">
        <f>F6/C6</f>
        <v>0.61538461538461542</v>
      </c>
      <c r="J6" s="170" t="str">
        <f t="shared" si="0"/>
        <v>Đào Duy Từ (13 HS)</v>
      </c>
    </row>
    <row r="7" spans="1:10" ht="15.75">
      <c r="A7" s="171">
        <v>22</v>
      </c>
      <c r="B7" s="168" t="s">
        <v>7</v>
      </c>
      <c r="C7" s="234">
        <v>33</v>
      </c>
      <c r="D7" s="171">
        <v>1</v>
      </c>
      <c r="E7" s="173">
        <f>D7/C7</f>
        <v>3.0303030303030304E-2</v>
      </c>
      <c r="F7" s="171">
        <v>17</v>
      </c>
      <c r="G7" s="173">
        <f>F7/C7</f>
        <v>0.51515151515151514</v>
      </c>
      <c r="J7" s="170" t="str">
        <f t="shared" si="0"/>
        <v>Nguyễn Du (33 HS)</v>
      </c>
    </row>
    <row r="8" spans="1:10" ht="15.75">
      <c r="A8" s="171">
        <v>5</v>
      </c>
      <c r="B8" s="168" t="s">
        <v>11</v>
      </c>
      <c r="C8" s="234">
        <v>38</v>
      </c>
      <c r="D8" s="171">
        <v>8</v>
      </c>
      <c r="E8" s="173">
        <f>D8/C8</f>
        <v>0.21052631578947367</v>
      </c>
      <c r="F8" s="171">
        <v>17</v>
      </c>
      <c r="G8" s="173">
        <f>F8/C8</f>
        <v>0.44736842105263158</v>
      </c>
      <c r="J8" s="170" t="str">
        <f t="shared" si="0"/>
        <v>Nguyễn Trãi (38 HS)</v>
      </c>
    </row>
    <row r="9" spans="1:10" ht="15.75">
      <c r="A9" s="171">
        <v>16</v>
      </c>
      <c r="B9" s="168" t="s">
        <v>416</v>
      </c>
      <c r="C9" s="234">
        <v>43</v>
      </c>
      <c r="D9" s="171">
        <v>3</v>
      </c>
      <c r="E9" s="173">
        <f>D9/C9</f>
        <v>6.9767441860465115E-2</v>
      </c>
      <c r="F9" s="171">
        <v>20</v>
      </c>
      <c r="G9" s="173">
        <f>F9/C9</f>
        <v>0.46511627906976744</v>
      </c>
      <c r="J9" s="170" t="str">
        <f t="shared" si="0"/>
        <v>Lý Thường Kiệt (43 HS)</v>
      </c>
    </row>
    <row r="10" spans="1:10" ht="15.75">
      <c r="A10" s="171">
        <v>8</v>
      </c>
      <c r="B10" s="168" t="s">
        <v>412</v>
      </c>
      <c r="C10" s="234">
        <v>39</v>
      </c>
      <c r="D10" s="171">
        <v>5</v>
      </c>
      <c r="E10" s="173">
        <f>D10/C10</f>
        <v>0.12820512820512819</v>
      </c>
      <c r="F10" s="171">
        <v>22</v>
      </c>
      <c r="G10" s="173">
        <f>F10/C10</f>
        <v>0.5641025641025641</v>
      </c>
      <c r="J10" s="170" t="str">
        <f t="shared" si="0"/>
        <v>Hàm Long (39 HS)</v>
      </c>
    </row>
    <row r="11" spans="1:10" ht="15.75">
      <c r="A11" s="171">
        <v>6</v>
      </c>
      <c r="B11" s="168" t="s">
        <v>417</v>
      </c>
      <c r="C11" s="234">
        <v>34</v>
      </c>
      <c r="D11" s="171">
        <v>7</v>
      </c>
      <c r="E11" s="173">
        <f>D11/C11</f>
        <v>0.20588235294117646</v>
      </c>
      <c r="F11" s="171">
        <v>27</v>
      </c>
      <c r="G11" s="173">
        <f>F11/C11</f>
        <v>0.79411764705882348</v>
      </c>
      <c r="J11" s="170" t="str">
        <f t="shared" si="0"/>
        <v>Từ Sơn (34 HS)</v>
      </c>
    </row>
    <row r="12" spans="1:10" ht="15.75">
      <c r="A12" s="171">
        <v>28</v>
      </c>
      <c r="B12" s="168" t="s">
        <v>423</v>
      </c>
      <c r="C12" s="234">
        <v>176</v>
      </c>
      <c r="D12" s="171">
        <v>1</v>
      </c>
      <c r="E12" s="173">
        <f>D12/C12</f>
        <v>5.681818181818182E-3</v>
      </c>
      <c r="F12" s="171">
        <v>32</v>
      </c>
      <c r="G12" s="173">
        <f>F12/C12</f>
        <v>0.18181818181818182</v>
      </c>
      <c r="J12" s="170" t="str">
        <f t="shared" si="0"/>
        <v>Chuyên BN (176 HS)</v>
      </c>
    </row>
    <row r="13" spans="1:10" ht="15.75">
      <c r="A13" s="171">
        <v>23</v>
      </c>
      <c r="B13" s="168" t="s">
        <v>411</v>
      </c>
      <c r="C13" s="234">
        <v>79</v>
      </c>
      <c r="D13" s="171">
        <v>2</v>
      </c>
      <c r="E13" s="173">
        <f>D13/C13</f>
        <v>2.5316455696202531E-2</v>
      </c>
      <c r="F13" s="171">
        <v>37</v>
      </c>
      <c r="G13" s="173">
        <f>F13/C13</f>
        <v>0.46835443037974683</v>
      </c>
      <c r="J13" s="170" t="str">
        <f t="shared" si="0"/>
        <v>Hoàng Quốc Việt (79 HS)</v>
      </c>
    </row>
    <row r="14" spans="1:10" ht="15.75">
      <c r="A14" s="171">
        <v>27</v>
      </c>
      <c r="B14" s="168" t="s">
        <v>427</v>
      </c>
      <c r="C14" s="234">
        <v>175</v>
      </c>
      <c r="D14" s="171">
        <v>2</v>
      </c>
      <c r="E14" s="173">
        <f>D14/C14</f>
        <v>1.1428571428571429E-2</v>
      </c>
      <c r="F14" s="171">
        <v>57</v>
      </c>
      <c r="G14" s="173">
        <f>F14/C14</f>
        <v>0.32571428571428573</v>
      </c>
      <c r="J14" s="170" t="str">
        <f t="shared" si="0"/>
        <v>Quế Võ 2 (175 HS)</v>
      </c>
    </row>
    <row r="15" spans="1:10" ht="15.75">
      <c r="A15" s="171">
        <v>17</v>
      </c>
      <c r="B15" s="168" t="s">
        <v>415</v>
      </c>
      <c r="C15" s="234">
        <v>253</v>
      </c>
      <c r="D15" s="171">
        <v>17</v>
      </c>
      <c r="E15" s="173">
        <f>D15/C15</f>
        <v>6.7193675889328064E-2</v>
      </c>
      <c r="F15" s="171">
        <v>64</v>
      </c>
      <c r="G15" s="173">
        <f>F15/C15</f>
        <v>0.25296442687747034</v>
      </c>
      <c r="J15" s="170" t="str">
        <f t="shared" si="0"/>
        <v>Nguyễn Đăng Đạo (253 HS)</v>
      </c>
    </row>
    <row r="16" spans="1:10" ht="15.75">
      <c r="A16" s="171">
        <v>24</v>
      </c>
      <c r="B16" s="168" t="s">
        <v>435</v>
      </c>
      <c r="C16" s="234">
        <v>297</v>
      </c>
      <c r="D16" s="171">
        <v>7</v>
      </c>
      <c r="E16" s="173">
        <f>D16/C16</f>
        <v>2.3569023569023569E-2</v>
      </c>
      <c r="F16" s="171">
        <v>65</v>
      </c>
      <c r="G16" s="173">
        <f>F16/C16</f>
        <v>0.21885521885521886</v>
      </c>
      <c r="J16" s="170" t="str">
        <f t="shared" si="0"/>
        <v>Quế Võ 1 (297 HS)</v>
      </c>
    </row>
    <row r="17" spans="1:10" ht="15.75">
      <c r="A17" s="171">
        <v>15</v>
      </c>
      <c r="B17" s="168" t="s">
        <v>439</v>
      </c>
      <c r="C17" s="234">
        <v>153</v>
      </c>
      <c r="D17" s="171">
        <v>11</v>
      </c>
      <c r="E17" s="173">
        <f>D17/C17</f>
        <v>7.1895424836601302E-2</v>
      </c>
      <c r="F17" s="171">
        <v>68</v>
      </c>
      <c r="G17" s="173">
        <f>F17/C17</f>
        <v>0.44444444444444442</v>
      </c>
      <c r="J17" s="170" t="str">
        <f t="shared" si="0"/>
        <v>Quế Võ 3 (153 HS)</v>
      </c>
    </row>
    <row r="18" spans="1:10" ht="15.75">
      <c r="A18" s="171">
        <v>25</v>
      </c>
      <c r="B18" s="168" t="s">
        <v>413</v>
      </c>
      <c r="C18" s="234">
        <v>262</v>
      </c>
      <c r="D18" s="171">
        <v>6</v>
      </c>
      <c r="E18" s="173">
        <f>D18/C18</f>
        <v>2.2900763358778626E-2</v>
      </c>
      <c r="F18" s="171">
        <v>70</v>
      </c>
      <c r="G18" s="173">
        <f>F18/C18</f>
        <v>0.26717557251908397</v>
      </c>
      <c r="J18" s="170" t="str">
        <f t="shared" si="0"/>
        <v>Lương Tài (262 HS)</v>
      </c>
    </row>
    <row r="19" spans="1:10" ht="15.75">
      <c r="A19" s="171">
        <v>12</v>
      </c>
      <c r="B19" s="168" t="s">
        <v>414</v>
      </c>
      <c r="C19" s="234">
        <v>209</v>
      </c>
      <c r="D19" s="171">
        <v>21</v>
      </c>
      <c r="E19" s="173">
        <f>D19/C19</f>
        <v>0.10047846889952153</v>
      </c>
      <c r="F19" s="171">
        <v>81</v>
      </c>
      <c r="G19" s="173">
        <f>F19/C19</f>
        <v>0.38755980861244022</v>
      </c>
      <c r="J19" s="170" t="str">
        <f t="shared" si="0"/>
        <v>Nguyễn Văn Cừ (209 HS)</v>
      </c>
    </row>
    <row r="20" spans="1:10" ht="15.75">
      <c r="A20" s="171">
        <v>10</v>
      </c>
      <c r="B20" s="168" t="s">
        <v>6</v>
      </c>
      <c r="C20" s="234">
        <v>199</v>
      </c>
      <c r="D20" s="171">
        <v>23</v>
      </c>
      <c r="E20" s="173">
        <f>D20/C20</f>
        <v>0.11557788944723618</v>
      </c>
      <c r="F20" s="171">
        <v>100</v>
      </c>
      <c r="G20" s="173">
        <f>F20/C20</f>
        <v>0.50251256281407031</v>
      </c>
      <c r="J20" s="170" t="str">
        <f t="shared" si="0"/>
        <v>Lý Nhân Tông (199 HS)</v>
      </c>
    </row>
    <row r="21" spans="1:10" ht="15.75">
      <c r="A21" s="171">
        <v>26</v>
      </c>
      <c r="B21" s="168" t="s">
        <v>410</v>
      </c>
      <c r="C21" s="234">
        <v>428</v>
      </c>
      <c r="D21" s="171">
        <v>6</v>
      </c>
      <c r="E21" s="173">
        <f>D21/C21</f>
        <v>1.4018691588785047E-2</v>
      </c>
      <c r="F21" s="171">
        <v>104</v>
      </c>
      <c r="G21" s="173">
        <f>F21/C21</f>
        <v>0.24299065420560748</v>
      </c>
      <c r="J21" s="170" t="str">
        <f t="shared" si="0"/>
        <v>Lý Thái Tổ (428 HS)</v>
      </c>
    </row>
    <row r="22" spans="1:10" ht="15.75">
      <c r="A22" s="171">
        <v>20</v>
      </c>
      <c r="B22" s="168" t="s">
        <v>422</v>
      </c>
      <c r="C22" s="234">
        <v>234</v>
      </c>
      <c r="D22" s="171">
        <v>10</v>
      </c>
      <c r="E22" s="173">
        <f>D22/C22</f>
        <v>4.2735042735042736E-2</v>
      </c>
      <c r="F22" s="171">
        <v>110</v>
      </c>
      <c r="G22" s="173">
        <f>F22/C22</f>
        <v>0.47008547008547008</v>
      </c>
      <c r="J22" s="170" t="str">
        <f t="shared" si="0"/>
        <v>Lương Tài 2 (234 HS)</v>
      </c>
    </row>
    <row r="23" spans="1:10" ht="15.75">
      <c r="A23" s="171">
        <v>4</v>
      </c>
      <c r="B23" s="168" t="s">
        <v>436</v>
      </c>
      <c r="C23" s="234">
        <v>224</v>
      </c>
      <c r="D23" s="171">
        <v>55</v>
      </c>
      <c r="E23" s="173">
        <f>D23/C23</f>
        <v>0.24553571428571427</v>
      </c>
      <c r="F23" s="171">
        <v>110</v>
      </c>
      <c r="G23" s="173">
        <f>F23/C23</f>
        <v>0.49107142857142855</v>
      </c>
      <c r="J23" s="170" t="str">
        <f t="shared" si="0"/>
        <v>Thuận Thành 3 (224 HS)</v>
      </c>
    </row>
    <row r="24" spans="1:10" ht="15.75">
      <c r="A24" s="171">
        <v>1</v>
      </c>
      <c r="B24" s="168" t="s">
        <v>437</v>
      </c>
      <c r="C24" s="234">
        <v>243</v>
      </c>
      <c r="D24" s="171">
        <v>98</v>
      </c>
      <c r="E24" s="173">
        <f>D24/C24</f>
        <v>0.40329218106995884</v>
      </c>
      <c r="F24" s="171">
        <v>112</v>
      </c>
      <c r="G24" s="173">
        <f>F24/C24</f>
        <v>0.46090534979423869</v>
      </c>
      <c r="J24" s="170" t="str">
        <f t="shared" si="0"/>
        <v>Thuận Thành 2 (243 HS)</v>
      </c>
    </row>
    <row r="25" spans="1:10" ht="15.75">
      <c r="A25" s="171">
        <v>21</v>
      </c>
      <c r="B25" s="168" t="s">
        <v>409</v>
      </c>
      <c r="C25" s="234">
        <v>306</v>
      </c>
      <c r="D25" s="171">
        <v>13</v>
      </c>
      <c r="E25" s="173">
        <f>D25/C25</f>
        <v>4.2483660130718956E-2</v>
      </c>
      <c r="F25" s="171">
        <v>129</v>
      </c>
      <c r="G25" s="173">
        <f>F25/C25</f>
        <v>0.42156862745098039</v>
      </c>
      <c r="J25" s="170" t="str">
        <f t="shared" si="0"/>
        <v>Lê Văn Thịnh (306 HS)</v>
      </c>
    </row>
    <row r="26" spans="1:10" ht="15.75">
      <c r="A26" s="171">
        <v>18</v>
      </c>
      <c r="B26" s="168" t="s">
        <v>438</v>
      </c>
      <c r="C26" s="234">
        <v>222</v>
      </c>
      <c r="D26" s="171">
        <v>11</v>
      </c>
      <c r="E26" s="173">
        <f>D26/C26</f>
        <v>4.954954954954955E-2</v>
      </c>
      <c r="F26" s="171">
        <v>135</v>
      </c>
      <c r="G26" s="173">
        <f>F26/C26</f>
        <v>0.60810810810810811</v>
      </c>
      <c r="J26" s="170" t="str">
        <f t="shared" si="0"/>
        <v>Yên Phong 2 (222 HS)</v>
      </c>
    </row>
    <row r="27" spans="1:10" ht="15.75">
      <c r="A27" s="171">
        <v>13</v>
      </c>
      <c r="B27" s="168" t="s">
        <v>434</v>
      </c>
      <c r="C27" s="234">
        <v>318</v>
      </c>
      <c r="D27" s="171">
        <v>30</v>
      </c>
      <c r="E27" s="173">
        <f>D27/C27</f>
        <v>9.4339622641509441E-2</v>
      </c>
      <c r="F27" s="171">
        <v>135</v>
      </c>
      <c r="G27" s="173">
        <f>F27/C27</f>
        <v>0.42452830188679247</v>
      </c>
      <c r="J27" s="170" t="str">
        <f t="shared" si="0"/>
        <v>Tiên Du 1 (318 HS)</v>
      </c>
    </row>
    <row r="28" spans="1:10" ht="15.75">
      <c r="A28" s="171">
        <v>14</v>
      </c>
      <c r="B28" s="168" t="s">
        <v>424</v>
      </c>
      <c r="C28" s="234">
        <v>227</v>
      </c>
      <c r="D28" s="171">
        <v>20</v>
      </c>
      <c r="E28" s="173">
        <f>D28/C28</f>
        <v>8.8105726872246701E-2</v>
      </c>
      <c r="F28" s="171">
        <v>142</v>
      </c>
      <c r="G28" s="173">
        <f>F28/C28</f>
        <v>0.62555066079295152</v>
      </c>
      <c r="J28" s="170" t="str">
        <f t="shared" si="0"/>
        <v>Gia Bình 1 (227 HS)</v>
      </c>
    </row>
    <row r="29" spans="1:10" ht="15.75">
      <c r="A29" s="171">
        <v>19</v>
      </c>
      <c r="B29" s="168" t="s">
        <v>425</v>
      </c>
      <c r="C29" s="234">
        <v>479</v>
      </c>
      <c r="D29" s="171">
        <v>21</v>
      </c>
      <c r="E29" s="173">
        <f>D29/C29</f>
        <v>4.3841336116910233E-2</v>
      </c>
      <c r="F29" s="171">
        <v>168</v>
      </c>
      <c r="G29" s="173">
        <f>F29/C29</f>
        <v>0.35073068893528186</v>
      </c>
      <c r="J29" s="170" t="str">
        <f t="shared" si="0"/>
        <v>Thuận Thành 1 (479 HS)</v>
      </c>
    </row>
    <row r="30" spans="1:10" ht="15.75">
      <c r="A30" s="171">
        <v>9</v>
      </c>
      <c r="B30" s="168" t="s">
        <v>408</v>
      </c>
      <c r="C30" s="234">
        <v>387</v>
      </c>
      <c r="D30" s="171">
        <v>48</v>
      </c>
      <c r="E30" s="173">
        <f>D30/C30</f>
        <v>0.12403100775193798</v>
      </c>
      <c r="F30" s="171">
        <v>200</v>
      </c>
      <c r="G30" s="173">
        <f>F30/C30</f>
        <v>0.51679586563307489</v>
      </c>
      <c r="J30" s="170" t="str">
        <f t="shared" si="0"/>
        <v>Hàn Thuyên (387 HS)</v>
      </c>
    </row>
    <row r="31" spans="1:10" ht="15.75">
      <c r="A31" s="171">
        <v>11</v>
      </c>
      <c r="B31" s="168" t="s">
        <v>407</v>
      </c>
      <c r="C31" s="234">
        <v>296</v>
      </c>
      <c r="D31" s="171">
        <v>32</v>
      </c>
      <c r="E31" s="173">
        <f>D31/C31</f>
        <v>0.10810810810810811</v>
      </c>
      <c r="F31" s="171">
        <v>215</v>
      </c>
      <c r="G31" s="173">
        <f>F31/C31</f>
        <v>0.72635135135135132</v>
      </c>
      <c r="J31" s="170" t="str">
        <f t="shared" si="0"/>
        <v>Ngô Gia Tự (296 HS)</v>
      </c>
    </row>
    <row r="32" spans="1:10" s="169" customFormat="1" ht="15.75">
      <c r="A32" s="171">
        <v>7</v>
      </c>
      <c r="B32" s="168" t="s">
        <v>433</v>
      </c>
      <c r="C32" s="234">
        <v>438</v>
      </c>
      <c r="D32" s="171">
        <v>71</v>
      </c>
      <c r="E32" s="173">
        <f>D32/C32</f>
        <v>0.16210045662100456</v>
      </c>
      <c r="F32" s="171">
        <v>223</v>
      </c>
      <c r="G32" s="173">
        <f>F32/C32</f>
        <v>0.5091324200913242</v>
      </c>
      <c r="J32" s="170" t="str">
        <f t="shared" si="0"/>
        <v>Yên Phong 1 (438 HS)</v>
      </c>
    </row>
  </sheetData>
  <autoFilter ref="A3:G3" xr:uid="{05C199A9-1F60-497D-A8B4-4A41D37763B0}">
    <sortState xmlns:xlrd2="http://schemas.microsoft.com/office/spreadsheetml/2017/richdata2" ref="A5:G32">
      <sortCondition ref="F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F51"/>
  <sheetViews>
    <sheetView showWhiteSpace="0" view="pageLayout" topLeftCell="U1" zoomScale="70" zoomScaleNormal="55" zoomScalePageLayoutView="70" workbookViewId="0">
      <selection activeCell="AD3" sqref="AD3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8" width="12.85546875" style="46"/>
    <col min="59" max="16384" width="12.85546875" style="45"/>
  </cols>
  <sheetData>
    <row r="1" spans="1:58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68" t="s">
        <v>93</v>
      </c>
      <c r="AS1" s="271" t="s">
        <v>91</v>
      </c>
      <c r="AT1" s="271"/>
      <c r="AU1" s="271" t="s">
        <v>90</v>
      </c>
      <c r="AV1" s="271"/>
      <c r="AW1" s="271"/>
      <c r="AX1" s="271"/>
      <c r="AY1" s="271"/>
      <c r="AZ1" s="271"/>
      <c r="BA1" s="271"/>
      <c r="BB1" s="271"/>
    </row>
    <row r="2" spans="1:58" ht="15.75" customHeight="1">
      <c r="A2" s="41" t="s">
        <v>444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69"/>
      <c r="AS2" s="272" t="s">
        <v>2</v>
      </c>
      <c r="AT2" s="272" t="s">
        <v>3</v>
      </c>
      <c r="AU2" s="272" t="s">
        <v>2</v>
      </c>
      <c r="AV2" s="272" t="s">
        <v>3</v>
      </c>
      <c r="AW2" s="274" t="s">
        <v>87</v>
      </c>
      <c r="AX2" s="274"/>
      <c r="AY2" s="275" t="s">
        <v>466</v>
      </c>
      <c r="AZ2" s="275"/>
      <c r="BA2" s="265" t="s">
        <v>461</v>
      </c>
      <c r="BB2" s="265"/>
      <c r="BC2" s="265" t="s">
        <v>338</v>
      </c>
      <c r="BD2" s="266"/>
      <c r="BE2" s="267">
        <v>10</v>
      </c>
      <c r="BF2" s="267"/>
    </row>
    <row r="3" spans="1:58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70"/>
      <c r="AS3" s="273"/>
      <c r="AT3" s="273"/>
      <c r="AU3" s="273"/>
      <c r="AV3" s="273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  <c r="BF3" s="11" t="s">
        <v>14</v>
      </c>
    </row>
    <row r="4" spans="1:58" ht="15.75" customHeight="1">
      <c r="A4" s="48">
        <v>2</v>
      </c>
      <c r="B4" s="49" t="s">
        <v>459</v>
      </c>
      <c r="C4" s="50">
        <v>4</v>
      </c>
      <c r="D4" s="50">
        <v>0</v>
      </c>
      <c r="E4" s="50">
        <v>0</v>
      </c>
      <c r="F4" s="50">
        <v>0</v>
      </c>
      <c r="G4" s="50">
        <v>1</v>
      </c>
      <c r="H4" s="50">
        <v>5</v>
      </c>
      <c r="I4" s="50">
        <v>8</v>
      </c>
      <c r="J4" s="50">
        <v>18</v>
      </c>
      <c r="K4" s="50">
        <v>35</v>
      </c>
      <c r="L4" s="50">
        <v>56</v>
      </c>
      <c r="M4" s="50">
        <v>79</v>
      </c>
      <c r="N4" s="50">
        <v>128</v>
      </c>
      <c r="O4" s="50">
        <v>181</v>
      </c>
      <c r="P4" s="50">
        <v>253</v>
      </c>
      <c r="Q4" s="50">
        <v>298</v>
      </c>
      <c r="R4" s="50">
        <v>380</v>
      </c>
      <c r="S4" s="50">
        <v>437</v>
      </c>
      <c r="T4" s="50">
        <v>549</v>
      </c>
      <c r="U4" s="50">
        <v>586</v>
      </c>
      <c r="V4" s="50">
        <v>637</v>
      </c>
      <c r="W4" s="50">
        <v>687</v>
      </c>
      <c r="X4" s="50">
        <v>764</v>
      </c>
      <c r="Y4" s="50">
        <v>848</v>
      </c>
      <c r="Z4" s="50">
        <v>941</v>
      </c>
      <c r="AA4" s="50">
        <v>1013</v>
      </c>
      <c r="AB4" s="50">
        <v>1085</v>
      </c>
      <c r="AC4" s="50">
        <v>1206</v>
      </c>
      <c r="AD4" s="50">
        <v>1358</v>
      </c>
      <c r="AE4" s="50">
        <v>1498</v>
      </c>
      <c r="AF4" s="50">
        <v>1690</v>
      </c>
      <c r="AG4" s="50">
        <v>1661</v>
      </c>
      <c r="AH4" s="50">
        <v>1779</v>
      </c>
      <c r="AI4" s="50">
        <v>1734</v>
      </c>
      <c r="AJ4" s="50">
        <v>1555</v>
      </c>
      <c r="AK4" s="50">
        <v>1470</v>
      </c>
      <c r="AL4" s="50">
        <v>1223</v>
      </c>
      <c r="AM4" s="50">
        <v>915</v>
      </c>
      <c r="AN4" s="50">
        <v>608</v>
      </c>
      <c r="AO4" s="50">
        <v>321</v>
      </c>
      <c r="AP4" s="50">
        <v>101</v>
      </c>
      <c r="AQ4" s="50">
        <v>25</v>
      </c>
      <c r="AR4" s="51">
        <f t="shared" ref="AR4:AR12" si="0">SUM(C4:AQ4)</f>
        <v>26137</v>
      </c>
      <c r="AS4" s="51"/>
      <c r="AT4" s="54"/>
      <c r="AU4" s="19">
        <f t="shared" ref="AU4:AU12" si="1">AR22/AR4</f>
        <v>6.8402073688640623</v>
      </c>
      <c r="AV4" s="18">
        <f t="shared" ref="AV4:AV12" si="2">RANK(AU4,$AU$4:$AU$12,0)</f>
        <v>9</v>
      </c>
      <c r="AW4" s="17">
        <f>SUM(C4:V4)</f>
        <v>3655</v>
      </c>
      <c r="AX4" s="20">
        <f>AW4/AR4</f>
        <v>0.139840073459081</v>
      </c>
      <c r="AY4" s="21">
        <f>SUM(W4:AF4)</f>
        <v>11090</v>
      </c>
      <c r="AZ4" s="22">
        <f t="shared" ref="AZ4:AZ12" si="3">AY4/AR4</f>
        <v>0.42430271262960556</v>
      </c>
      <c r="BA4" s="21">
        <f>SUM(AG4:AL4)</f>
        <v>9422</v>
      </c>
      <c r="BB4" s="22">
        <f t="shared" ref="BB4:BB12" si="4">BA4/AR4</f>
        <v>0.36048513601407967</v>
      </c>
      <c r="BC4" s="21">
        <f>SUM(AM4:AQ4)</f>
        <v>1970</v>
      </c>
      <c r="BD4" s="22">
        <f t="shared" ref="BD4:BD12" si="5">BC4/AR4</f>
        <v>7.5372077897233811E-2</v>
      </c>
      <c r="BE4" s="52">
        <f>AQ4</f>
        <v>25</v>
      </c>
      <c r="BF4" s="94">
        <f t="shared" ref="BF4:BF12" si="6">BE4/AR4</f>
        <v>9.5649845047251028E-4</v>
      </c>
    </row>
    <row r="5" spans="1:58" ht="15.75" customHeight="1">
      <c r="A5" s="48">
        <v>3</v>
      </c>
      <c r="B5" s="49" t="s">
        <v>15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3</v>
      </c>
      <c r="K5" s="50">
        <v>4</v>
      </c>
      <c r="L5" s="50">
        <v>8</v>
      </c>
      <c r="M5" s="50">
        <v>13</v>
      </c>
      <c r="N5" s="50">
        <v>13</v>
      </c>
      <c r="O5" s="50">
        <v>14</v>
      </c>
      <c r="P5" s="50">
        <v>18</v>
      </c>
      <c r="Q5" s="50">
        <v>37</v>
      </c>
      <c r="R5" s="50">
        <v>51</v>
      </c>
      <c r="S5" s="50">
        <v>71</v>
      </c>
      <c r="T5" s="50">
        <v>80</v>
      </c>
      <c r="U5" s="50">
        <v>129</v>
      </c>
      <c r="V5" s="50">
        <v>150</v>
      </c>
      <c r="W5" s="50">
        <v>165</v>
      </c>
      <c r="X5" s="50">
        <v>181</v>
      </c>
      <c r="Y5" s="50">
        <v>218</v>
      </c>
      <c r="Z5" s="50">
        <v>269</v>
      </c>
      <c r="AA5" s="50">
        <v>297</v>
      </c>
      <c r="AB5" s="50">
        <v>332</v>
      </c>
      <c r="AC5" s="50">
        <v>368</v>
      </c>
      <c r="AD5" s="50">
        <v>471</v>
      </c>
      <c r="AE5" s="50">
        <v>504</v>
      </c>
      <c r="AF5" s="50">
        <v>535</v>
      </c>
      <c r="AG5" s="50">
        <v>589</v>
      </c>
      <c r="AH5" s="50">
        <v>590</v>
      </c>
      <c r="AI5" s="50">
        <v>583</v>
      </c>
      <c r="AJ5" s="50">
        <v>493</v>
      </c>
      <c r="AK5" s="50">
        <v>412</v>
      </c>
      <c r="AL5" s="50">
        <v>361</v>
      </c>
      <c r="AM5" s="50">
        <v>251</v>
      </c>
      <c r="AN5" s="50">
        <v>160</v>
      </c>
      <c r="AO5" s="50">
        <v>63</v>
      </c>
      <c r="AP5" s="50">
        <v>25</v>
      </c>
      <c r="AQ5" s="50">
        <v>9</v>
      </c>
      <c r="AR5" s="51">
        <f t="shared" si="0"/>
        <v>7467</v>
      </c>
      <c r="AS5" s="51"/>
      <c r="AT5" s="54"/>
      <c r="AU5" s="19">
        <f t="shared" si="1"/>
        <v>7.0774072586045262</v>
      </c>
      <c r="AV5" s="18">
        <f t="shared" si="2"/>
        <v>8</v>
      </c>
      <c r="AW5" s="17">
        <f t="shared" ref="AW5:AW12" si="7">SUM(C5:V5)</f>
        <v>591</v>
      </c>
      <c r="AX5" s="20">
        <f t="shared" ref="AX5:AX12" si="8">AW5/AR5</f>
        <v>7.914825231016473E-2</v>
      </c>
      <c r="AY5" s="21">
        <f t="shared" ref="AY5:AY12" si="9">SUM(W5:AF5)</f>
        <v>3340</v>
      </c>
      <c r="AZ5" s="22">
        <f t="shared" si="3"/>
        <v>0.4473014597562609</v>
      </c>
      <c r="BA5" s="21">
        <f t="shared" ref="BA5:BA12" si="10">SUM(AG5:AL5)</f>
        <v>3028</v>
      </c>
      <c r="BB5" s="22">
        <f t="shared" si="4"/>
        <v>0.40551761082094551</v>
      </c>
      <c r="BC5" s="21">
        <f t="shared" ref="BC5:BC12" si="11">SUM(AM5:AQ5)</f>
        <v>508</v>
      </c>
      <c r="BD5" s="22">
        <f t="shared" si="5"/>
        <v>6.8032677112628906E-2</v>
      </c>
      <c r="BE5" s="52">
        <f t="shared" ref="BE5:BE12" si="12">AQ5</f>
        <v>9</v>
      </c>
      <c r="BF5" s="94">
        <f t="shared" si="6"/>
        <v>1.2053033346725592E-3</v>
      </c>
    </row>
    <row r="6" spans="1:58" ht="15.75" customHeight="1">
      <c r="A6" s="48">
        <v>4</v>
      </c>
      <c r="B6" s="49" t="s">
        <v>460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1</v>
      </c>
      <c r="I6" s="50">
        <v>1</v>
      </c>
      <c r="J6" s="50">
        <v>0</v>
      </c>
      <c r="K6" s="50">
        <v>3</v>
      </c>
      <c r="L6" s="50">
        <v>4</v>
      </c>
      <c r="M6" s="50">
        <v>7</v>
      </c>
      <c r="N6" s="50">
        <v>9</v>
      </c>
      <c r="O6" s="50">
        <v>14</v>
      </c>
      <c r="P6" s="50">
        <v>20</v>
      </c>
      <c r="Q6" s="50">
        <v>31</v>
      </c>
      <c r="R6" s="50">
        <v>45</v>
      </c>
      <c r="S6" s="50">
        <v>57</v>
      </c>
      <c r="T6" s="50">
        <v>77</v>
      </c>
      <c r="U6" s="50">
        <v>98</v>
      </c>
      <c r="V6" s="50">
        <v>127</v>
      </c>
      <c r="W6" s="50">
        <v>143</v>
      </c>
      <c r="X6" s="50">
        <v>170</v>
      </c>
      <c r="Y6" s="50">
        <v>161</v>
      </c>
      <c r="Z6" s="50">
        <v>208</v>
      </c>
      <c r="AA6" s="50">
        <v>234</v>
      </c>
      <c r="AB6" s="50">
        <v>286</v>
      </c>
      <c r="AC6" s="50">
        <v>297</v>
      </c>
      <c r="AD6" s="50">
        <v>337</v>
      </c>
      <c r="AE6" s="50">
        <v>386</v>
      </c>
      <c r="AF6" s="50">
        <v>399</v>
      </c>
      <c r="AG6" s="50">
        <v>443</v>
      </c>
      <c r="AH6" s="50">
        <v>477</v>
      </c>
      <c r="AI6" s="50">
        <v>431</v>
      </c>
      <c r="AJ6" s="50">
        <v>398</v>
      </c>
      <c r="AK6" s="50">
        <v>352</v>
      </c>
      <c r="AL6" s="50">
        <v>308</v>
      </c>
      <c r="AM6" s="50">
        <v>233</v>
      </c>
      <c r="AN6" s="50">
        <v>160</v>
      </c>
      <c r="AO6" s="50">
        <v>59</v>
      </c>
      <c r="AP6" s="50">
        <v>28</v>
      </c>
      <c r="AQ6" s="50">
        <v>4</v>
      </c>
      <c r="AR6" s="51">
        <f t="shared" si="0"/>
        <v>6008</v>
      </c>
      <c r="AS6" s="51"/>
      <c r="AT6" s="54"/>
      <c r="AU6" s="19">
        <f t="shared" si="1"/>
        <v>7.0926264980026632</v>
      </c>
      <c r="AV6" s="18">
        <f t="shared" si="2"/>
        <v>7</v>
      </c>
      <c r="AW6" s="17">
        <f t="shared" si="7"/>
        <v>494</v>
      </c>
      <c r="AX6" s="20">
        <f t="shared" si="8"/>
        <v>8.2223701731025306E-2</v>
      </c>
      <c r="AY6" s="21">
        <f t="shared" si="9"/>
        <v>2621</v>
      </c>
      <c r="AZ6" s="22">
        <f t="shared" si="3"/>
        <v>0.43625166444740349</v>
      </c>
      <c r="BA6" s="21">
        <f t="shared" si="10"/>
        <v>2409</v>
      </c>
      <c r="BB6" s="22">
        <f t="shared" si="4"/>
        <v>0.40096537949400801</v>
      </c>
      <c r="BC6" s="21">
        <f t="shared" si="11"/>
        <v>484</v>
      </c>
      <c r="BD6" s="22">
        <f t="shared" si="5"/>
        <v>8.0559254327563251E-2</v>
      </c>
      <c r="BE6" s="52">
        <f t="shared" si="12"/>
        <v>4</v>
      </c>
      <c r="BF6" s="94">
        <f t="shared" si="6"/>
        <v>6.6577896138482028E-4</v>
      </c>
    </row>
    <row r="7" spans="1:58" ht="15.75" customHeight="1">
      <c r="A7" s="48">
        <v>16</v>
      </c>
      <c r="B7" s="49" t="s">
        <v>16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1</v>
      </c>
      <c r="M7" s="50">
        <v>1</v>
      </c>
      <c r="N7" s="50">
        <v>6</v>
      </c>
      <c r="O7" s="50">
        <v>2</v>
      </c>
      <c r="P7" s="50">
        <v>7</v>
      </c>
      <c r="Q7" s="50">
        <v>13</v>
      </c>
      <c r="R7" s="50">
        <v>10</v>
      </c>
      <c r="S7" s="50">
        <v>22</v>
      </c>
      <c r="T7" s="50">
        <v>21</v>
      </c>
      <c r="U7" s="50">
        <v>36</v>
      </c>
      <c r="V7" s="50">
        <v>51</v>
      </c>
      <c r="W7" s="50">
        <v>51</v>
      </c>
      <c r="X7" s="50">
        <v>75</v>
      </c>
      <c r="Y7" s="50">
        <v>93</v>
      </c>
      <c r="Z7" s="50">
        <v>89</v>
      </c>
      <c r="AA7" s="50">
        <v>134</v>
      </c>
      <c r="AB7" s="50">
        <v>171</v>
      </c>
      <c r="AC7" s="50">
        <v>202</v>
      </c>
      <c r="AD7" s="50">
        <v>230</v>
      </c>
      <c r="AE7" s="50">
        <v>276</v>
      </c>
      <c r="AF7" s="50">
        <v>349</v>
      </c>
      <c r="AG7" s="50">
        <v>309</v>
      </c>
      <c r="AH7" s="50">
        <v>340</v>
      </c>
      <c r="AI7" s="50">
        <v>326</v>
      </c>
      <c r="AJ7" s="50">
        <v>343</v>
      </c>
      <c r="AK7" s="50">
        <v>315</v>
      </c>
      <c r="AL7" s="50">
        <v>199</v>
      </c>
      <c r="AM7" s="50">
        <v>205</v>
      </c>
      <c r="AN7" s="50">
        <v>113</v>
      </c>
      <c r="AO7" s="50">
        <v>64</v>
      </c>
      <c r="AP7" s="50">
        <v>22</v>
      </c>
      <c r="AQ7" s="50">
        <v>7</v>
      </c>
      <c r="AR7" s="51">
        <f t="shared" si="0"/>
        <v>4083</v>
      </c>
      <c r="AS7" s="51"/>
      <c r="AT7" s="54"/>
      <c r="AU7" s="19">
        <f t="shared" si="1"/>
        <v>7.3913176585843745</v>
      </c>
      <c r="AV7" s="18">
        <f t="shared" si="2"/>
        <v>3</v>
      </c>
      <c r="AW7" s="17">
        <f t="shared" si="7"/>
        <v>170</v>
      </c>
      <c r="AX7" s="20">
        <f t="shared" si="8"/>
        <v>4.1636051922605929E-2</v>
      </c>
      <c r="AY7" s="21">
        <f t="shared" si="9"/>
        <v>1670</v>
      </c>
      <c r="AZ7" s="22">
        <f t="shared" si="3"/>
        <v>0.40901298065148173</v>
      </c>
      <c r="BA7" s="21">
        <f t="shared" si="10"/>
        <v>1832</v>
      </c>
      <c r="BB7" s="22">
        <f t="shared" si="4"/>
        <v>0.44868968895420036</v>
      </c>
      <c r="BC7" s="21">
        <f t="shared" si="11"/>
        <v>411</v>
      </c>
      <c r="BD7" s="22">
        <f t="shared" si="5"/>
        <v>0.10066127847171198</v>
      </c>
      <c r="BE7" s="52">
        <f t="shared" si="12"/>
        <v>7</v>
      </c>
      <c r="BF7" s="94">
        <f t="shared" si="6"/>
        <v>1.7144256674014205E-3</v>
      </c>
    </row>
    <row r="8" spans="1:58" s="63" customFormat="1" ht="15.75" customHeight="1">
      <c r="A8" s="56">
        <v>19</v>
      </c>
      <c r="B8" s="57" t="s">
        <v>17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2</v>
      </c>
      <c r="K8" s="105">
        <v>3</v>
      </c>
      <c r="L8" s="105">
        <v>1</v>
      </c>
      <c r="M8" s="105">
        <v>2</v>
      </c>
      <c r="N8" s="105">
        <v>3</v>
      </c>
      <c r="O8" s="105">
        <v>6</v>
      </c>
      <c r="P8" s="105">
        <v>7</v>
      </c>
      <c r="Q8" s="105">
        <v>5</v>
      </c>
      <c r="R8" s="105">
        <v>12</v>
      </c>
      <c r="S8" s="105">
        <v>21</v>
      </c>
      <c r="T8" s="105">
        <v>29</v>
      </c>
      <c r="U8" s="105">
        <v>25</v>
      </c>
      <c r="V8" s="105">
        <v>38</v>
      </c>
      <c r="W8" s="105">
        <v>57</v>
      </c>
      <c r="X8" s="105">
        <v>73</v>
      </c>
      <c r="Y8" s="105">
        <v>85</v>
      </c>
      <c r="Z8" s="105">
        <v>114</v>
      </c>
      <c r="AA8" s="105">
        <v>149</v>
      </c>
      <c r="AB8" s="105">
        <v>197</v>
      </c>
      <c r="AC8" s="105">
        <v>242</v>
      </c>
      <c r="AD8" s="105">
        <v>273</v>
      </c>
      <c r="AE8" s="105">
        <v>345</v>
      </c>
      <c r="AF8" s="105">
        <v>481</v>
      </c>
      <c r="AG8" s="105">
        <v>542</v>
      </c>
      <c r="AH8" s="105">
        <v>528</v>
      </c>
      <c r="AI8" s="105">
        <v>563</v>
      </c>
      <c r="AJ8" s="105">
        <v>464</v>
      </c>
      <c r="AK8" s="105">
        <v>389</v>
      </c>
      <c r="AL8" s="105">
        <v>331</v>
      </c>
      <c r="AM8" s="105">
        <v>241</v>
      </c>
      <c r="AN8" s="105">
        <v>143</v>
      </c>
      <c r="AO8" s="105">
        <v>75</v>
      </c>
      <c r="AP8" s="105">
        <v>39</v>
      </c>
      <c r="AQ8" s="105">
        <v>8</v>
      </c>
      <c r="AR8" s="58">
        <f t="shared" si="0"/>
        <v>5493</v>
      </c>
      <c r="AS8" s="58"/>
      <c r="AT8" s="60"/>
      <c r="AU8" s="106">
        <f>AR26/AR8</f>
        <v>7.5039595849262701</v>
      </c>
      <c r="AV8" s="107">
        <f t="shared" si="2"/>
        <v>1</v>
      </c>
      <c r="AW8" s="17">
        <f t="shared" si="7"/>
        <v>154</v>
      </c>
      <c r="AX8" s="108">
        <f t="shared" si="8"/>
        <v>2.8035681776806844E-2</v>
      </c>
      <c r="AY8" s="21">
        <f t="shared" si="9"/>
        <v>2016</v>
      </c>
      <c r="AZ8" s="109">
        <f t="shared" si="3"/>
        <v>0.36701256144183508</v>
      </c>
      <c r="BA8" s="21">
        <f t="shared" si="10"/>
        <v>2817</v>
      </c>
      <c r="BB8" s="109">
        <f t="shared" si="4"/>
        <v>0.51283451665756419</v>
      </c>
      <c r="BC8" s="21">
        <f t="shared" si="11"/>
        <v>506</v>
      </c>
      <c r="BD8" s="109">
        <f t="shared" si="5"/>
        <v>9.2117240123793923E-2</v>
      </c>
      <c r="BE8" s="52">
        <f t="shared" si="12"/>
        <v>8</v>
      </c>
      <c r="BF8" s="110">
        <f t="shared" si="6"/>
        <v>1.4563990533406153E-3</v>
      </c>
    </row>
    <row r="9" spans="1:58" ht="15.75" customHeight="1">
      <c r="A9" s="48">
        <v>25</v>
      </c>
      <c r="B9" s="49" t="s">
        <v>370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1</v>
      </c>
      <c r="I9" s="50">
        <v>0</v>
      </c>
      <c r="J9" s="50">
        <v>0</v>
      </c>
      <c r="K9" s="50">
        <v>0</v>
      </c>
      <c r="L9" s="50">
        <v>4</v>
      </c>
      <c r="M9" s="50">
        <v>4</v>
      </c>
      <c r="N9" s="50">
        <v>9</v>
      </c>
      <c r="O9" s="50">
        <v>9</v>
      </c>
      <c r="P9" s="50">
        <v>13</v>
      </c>
      <c r="Q9" s="50">
        <v>20</v>
      </c>
      <c r="R9" s="50">
        <v>17</v>
      </c>
      <c r="S9" s="50">
        <v>51</v>
      </c>
      <c r="T9" s="50">
        <v>29</v>
      </c>
      <c r="U9" s="50">
        <v>39</v>
      </c>
      <c r="V9" s="50">
        <v>65</v>
      </c>
      <c r="W9" s="50">
        <v>53</v>
      </c>
      <c r="X9" s="50">
        <v>62</v>
      </c>
      <c r="Y9" s="50">
        <v>78</v>
      </c>
      <c r="Z9" s="50">
        <v>82</v>
      </c>
      <c r="AA9" s="50">
        <v>94</v>
      </c>
      <c r="AB9" s="50">
        <v>102</v>
      </c>
      <c r="AC9" s="50">
        <v>150</v>
      </c>
      <c r="AD9" s="50">
        <v>140</v>
      </c>
      <c r="AE9" s="50">
        <v>198</v>
      </c>
      <c r="AF9" s="50">
        <v>184</v>
      </c>
      <c r="AG9" s="50">
        <v>227</v>
      </c>
      <c r="AH9" s="50">
        <v>216</v>
      </c>
      <c r="AI9" s="50">
        <v>211</v>
      </c>
      <c r="AJ9" s="50">
        <v>214</v>
      </c>
      <c r="AK9" s="50">
        <v>206</v>
      </c>
      <c r="AL9" s="50">
        <v>151</v>
      </c>
      <c r="AM9" s="50">
        <v>93</v>
      </c>
      <c r="AN9" s="50">
        <v>70</v>
      </c>
      <c r="AO9" s="50">
        <v>28</v>
      </c>
      <c r="AP9" s="50">
        <v>13</v>
      </c>
      <c r="AQ9" s="50">
        <v>0</v>
      </c>
      <c r="AR9" s="51">
        <f t="shared" si="0"/>
        <v>2833</v>
      </c>
      <c r="AS9" s="51"/>
      <c r="AT9" s="54"/>
      <c r="AU9" s="19">
        <f t="shared" si="1"/>
        <v>7.1201906106600781</v>
      </c>
      <c r="AV9" s="18">
        <f t="shared" si="2"/>
        <v>6</v>
      </c>
      <c r="AW9" s="17">
        <f t="shared" si="7"/>
        <v>261</v>
      </c>
      <c r="AX9" s="20">
        <f t="shared" si="8"/>
        <v>9.21284857042005E-2</v>
      </c>
      <c r="AY9" s="21">
        <f t="shared" si="9"/>
        <v>1143</v>
      </c>
      <c r="AZ9" s="22">
        <f t="shared" si="3"/>
        <v>0.4034592304977056</v>
      </c>
      <c r="BA9" s="21">
        <f t="shared" si="10"/>
        <v>1225</v>
      </c>
      <c r="BB9" s="22">
        <f t="shared" si="4"/>
        <v>0.43240381221320157</v>
      </c>
      <c r="BC9" s="21">
        <f t="shared" si="11"/>
        <v>204</v>
      </c>
      <c r="BD9" s="22">
        <f t="shared" si="5"/>
        <v>7.2008471584892333E-2</v>
      </c>
      <c r="BE9" s="52">
        <f t="shared" si="12"/>
        <v>0</v>
      </c>
      <c r="BF9" s="94">
        <f t="shared" si="6"/>
        <v>0</v>
      </c>
    </row>
    <row r="10" spans="1:58" ht="15.75" customHeight="1">
      <c r="A10" s="48">
        <v>27</v>
      </c>
      <c r="B10" s="49" t="s">
        <v>18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3</v>
      </c>
      <c r="L10" s="50">
        <v>3</v>
      </c>
      <c r="M10" s="50">
        <v>2</v>
      </c>
      <c r="N10" s="50">
        <v>8</v>
      </c>
      <c r="O10" s="50">
        <v>21</v>
      </c>
      <c r="P10" s="50">
        <v>25</v>
      </c>
      <c r="Q10" s="50">
        <v>30</v>
      </c>
      <c r="R10" s="50">
        <v>45</v>
      </c>
      <c r="S10" s="50">
        <v>70</v>
      </c>
      <c r="T10" s="50">
        <v>85</v>
      </c>
      <c r="U10" s="50">
        <v>111</v>
      </c>
      <c r="V10" s="50">
        <v>151</v>
      </c>
      <c r="W10" s="50">
        <v>172</v>
      </c>
      <c r="X10" s="50">
        <v>205</v>
      </c>
      <c r="Y10" s="50">
        <v>284</v>
      </c>
      <c r="Z10" s="50">
        <v>319</v>
      </c>
      <c r="AA10" s="50">
        <v>372</v>
      </c>
      <c r="AB10" s="50">
        <v>439</v>
      </c>
      <c r="AC10" s="50">
        <v>515</v>
      </c>
      <c r="AD10" s="50">
        <v>525</v>
      </c>
      <c r="AE10" s="50">
        <v>632</v>
      </c>
      <c r="AF10" s="50">
        <v>717</v>
      </c>
      <c r="AG10" s="50">
        <v>791</v>
      </c>
      <c r="AH10" s="50">
        <v>860</v>
      </c>
      <c r="AI10" s="50">
        <v>834</v>
      </c>
      <c r="AJ10" s="50">
        <v>733</v>
      </c>
      <c r="AK10" s="50">
        <v>637</v>
      </c>
      <c r="AL10" s="50">
        <v>539</v>
      </c>
      <c r="AM10" s="50">
        <v>377</v>
      </c>
      <c r="AN10" s="50">
        <v>232</v>
      </c>
      <c r="AO10" s="50">
        <v>102</v>
      </c>
      <c r="AP10" s="50">
        <v>32</v>
      </c>
      <c r="AQ10" s="50">
        <v>9</v>
      </c>
      <c r="AR10" s="51">
        <f t="shared" si="0"/>
        <v>9880</v>
      </c>
      <c r="AS10" s="51"/>
      <c r="AT10" s="54"/>
      <c r="AU10" s="19">
        <f t="shared" si="1"/>
        <v>7.2363360323886639</v>
      </c>
      <c r="AV10" s="18">
        <f t="shared" si="2"/>
        <v>4</v>
      </c>
      <c r="AW10" s="17">
        <f t="shared" si="7"/>
        <v>554</v>
      </c>
      <c r="AX10" s="20">
        <f t="shared" si="8"/>
        <v>5.6072874493927123E-2</v>
      </c>
      <c r="AY10" s="21">
        <f t="shared" si="9"/>
        <v>4180</v>
      </c>
      <c r="AZ10" s="22">
        <f t="shared" si="3"/>
        <v>0.42307692307692307</v>
      </c>
      <c r="BA10" s="21">
        <f t="shared" si="10"/>
        <v>4394</v>
      </c>
      <c r="BB10" s="22">
        <f t="shared" si="4"/>
        <v>0.44473684210526315</v>
      </c>
      <c r="BC10" s="21">
        <f t="shared" si="11"/>
        <v>752</v>
      </c>
      <c r="BD10" s="22">
        <f t="shared" si="5"/>
        <v>7.6113360323886645E-2</v>
      </c>
      <c r="BE10" s="52">
        <f t="shared" si="12"/>
        <v>9</v>
      </c>
      <c r="BF10" s="94">
        <f t="shared" si="6"/>
        <v>9.1093117408906881E-4</v>
      </c>
    </row>
    <row r="11" spans="1:58" ht="15.75" customHeight="1">
      <c r="A11" s="48">
        <v>44</v>
      </c>
      <c r="B11" s="49" t="s">
        <v>458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1</v>
      </c>
      <c r="K11" s="50">
        <v>1</v>
      </c>
      <c r="L11" s="50">
        <v>4</v>
      </c>
      <c r="M11" s="50">
        <v>4</v>
      </c>
      <c r="N11" s="50">
        <v>7</v>
      </c>
      <c r="O11" s="50">
        <v>11</v>
      </c>
      <c r="P11" s="50">
        <v>11</v>
      </c>
      <c r="Q11" s="50">
        <v>21</v>
      </c>
      <c r="R11" s="50">
        <v>24</v>
      </c>
      <c r="S11" s="50">
        <v>26</v>
      </c>
      <c r="T11" s="50">
        <v>37</v>
      </c>
      <c r="U11" s="50">
        <v>42</v>
      </c>
      <c r="V11" s="50">
        <v>67</v>
      </c>
      <c r="W11" s="50">
        <v>62</v>
      </c>
      <c r="X11" s="50">
        <v>62</v>
      </c>
      <c r="Y11" s="50">
        <v>93</v>
      </c>
      <c r="Z11" s="50">
        <v>95</v>
      </c>
      <c r="AA11" s="50">
        <v>101</v>
      </c>
      <c r="AB11" s="50">
        <v>123</v>
      </c>
      <c r="AC11" s="50">
        <v>138</v>
      </c>
      <c r="AD11" s="50">
        <v>180</v>
      </c>
      <c r="AE11" s="50">
        <v>191</v>
      </c>
      <c r="AF11" s="50">
        <v>216</v>
      </c>
      <c r="AG11" s="50">
        <v>219</v>
      </c>
      <c r="AH11" s="50">
        <v>231</v>
      </c>
      <c r="AI11" s="50">
        <v>218</v>
      </c>
      <c r="AJ11" s="50">
        <v>223</v>
      </c>
      <c r="AK11" s="50">
        <v>172</v>
      </c>
      <c r="AL11" s="50">
        <v>197</v>
      </c>
      <c r="AM11" s="50">
        <v>102</v>
      </c>
      <c r="AN11" s="50">
        <v>80</v>
      </c>
      <c r="AO11" s="50">
        <v>42</v>
      </c>
      <c r="AP11" s="50">
        <v>14</v>
      </c>
      <c r="AQ11" s="50">
        <v>8</v>
      </c>
      <c r="AR11" s="51">
        <f t="shared" si="0"/>
        <v>3023</v>
      </c>
      <c r="AS11" s="51"/>
      <c r="AT11" s="54"/>
      <c r="AU11" s="19">
        <f t="shared" si="1"/>
        <v>7.1457161759841217</v>
      </c>
      <c r="AV11" s="18">
        <f t="shared" si="2"/>
        <v>5</v>
      </c>
      <c r="AW11" s="17">
        <f t="shared" si="7"/>
        <v>256</v>
      </c>
      <c r="AX11" s="20">
        <f t="shared" si="8"/>
        <v>8.4684088653655315E-2</v>
      </c>
      <c r="AY11" s="21">
        <f t="shared" si="9"/>
        <v>1261</v>
      </c>
      <c r="AZ11" s="22">
        <f t="shared" si="3"/>
        <v>0.41713529606351307</v>
      </c>
      <c r="BA11" s="21">
        <f t="shared" si="10"/>
        <v>1260</v>
      </c>
      <c r="BB11" s="22">
        <f t="shared" si="4"/>
        <v>0.41680449884220971</v>
      </c>
      <c r="BC11" s="21">
        <f t="shared" si="11"/>
        <v>246</v>
      </c>
      <c r="BD11" s="22">
        <f t="shared" si="5"/>
        <v>8.1376116440621898E-2</v>
      </c>
      <c r="BE11" s="52">
        <f t="shared" si="12"/>
        <v>8</v>
      </c>
      <c r="BF11" s="94">
        <f t="shared" si="6"/>
        <v>2.6463777704267286E-3</v>
      </c>
    </row>
    <row r="12" spans="1:58" ht="15.75" customHeight="1">
      <c r="A12" s="48">
        <v>52</v>
      </c>
      <c r="B12" s="49" t="s">
        <v>19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3</v>
      </c>
      <c r="M12" s="50">
        <v>0</v>
      </c>
      <c r="N12" s="50">
        <v>4</v>
      </c>
      <c r="O12" s="50">
        <v>3</v>
      </c>
      <c r="P12" s="50">
        <v>5</v>
      </c>
      <c r="Q12" s="50">
        <v>7</v>
      </c>
      <c r="R12" s="50">
        <v>11</v>
      </c>
      <c r="S12" s="50">
        <v>19</v>
      </c>
      <c r="T12" s="50">
        <v>19</v>
      </c>
      <c r="U12" s="50">
        <v>20</v>
      </c>
      <c r="V12" s="50">
        <v>35</v>
      </c>
      <c r="W12" s="50">
        <v>42</v>
      </c>
      <c r="X12" s="50">
        <v>69</v>
      </c>
      <c r="Y12" s="50">
        <v>72</v>
      </c>
      <c r="Z12" s="50">
        <v>70</v>
      </c>
      <c r="AA12" s="50">
        <v>90</v>
      </c>
      <c r="AB12" s="50">
        <v>136</v>
      </c>
      <c r="AC12" s="50">
        <v>148</v>
      </c>
      <c r="AD12" s="50">
        <v>170</v>
      </c>
      <c r="AE12" s="50">
        <v>223</v>
      </c>
      <c r="AF12" s="50">
        <v>251</v>
      </c>
      <c r="AG12" s="50">
        <v>271</v>
      </c>
      <c r="AH12" s="50">
        <v>324</v>
      </c>
      <c r="AI12" s="50">
        <v>301</v>
      </c>
      <c r="AJ12" s="50">
        <v>281</v>
      </c>
      <c r="AK12" s="50">
        <v>227</v>
      </c>
      <c r="AL12" s="50">
        <v>196</v>
      </c>
      <c r="AM12" s="50">
        <v>160</v>
      </c>
      <c r="AN12" s="50">
        <v>92</v>
      </c>
      <c r="AO12" s="50">
        <v>44</v>
      </c>
      <c r="AP12" s="50">
        <v>21</v>
      </c>
      <c r="AQ12" s="50">
        <v>6</v>
      </c>
      <c r="AR12" s="51">
        <f t="shared" si="0"/>
        <v>3320</v>
      </c>
      <c r="AS12" s="51"/>
      <c r="AT12" s="54"/>
      <c r="AU12" s="19">
        <f t="shared" si="1"/>
        <v>7.4279367469879514</v>
      </c>
      <c r="AV12" s="18">
        <f t="shared" si="2"/>
        <v>2</v>
      </c>
      <c r="AW12" s="17">
        <f t="shared" si="7"/>
        <v>126</v>
      </c>
      <c r="AX12" s="20">
        <f t="shared" si="8"/>
        <v>3.7951807228915661E-2</v>
      </c>
      <c r="AY12" s="21">
        <f t="shared" si="9"/>
        <v>1271</v>
      </c>
      <c r="AZ12" s="22">
        <f t="shared" si="3"/>
        <v>0.38283132530120484</v>
      </c>
      <c r="BA12" s="21">
        <f t="shared" si="10"/>
        <v>1600</v>
      </c>
      <c r="BB12" s="22">
        <f t="shared" si="4"/>
        <v>0.48192771084337349</v>
      </c>
      <c r="BC12" s="21">
        <f t="shared" si="11"/>
        <v>323</v>
      </c>
      <c r="BD12" s="22">
        <f t="shared" si="5"/>
        <v>9.7289156626506029E-2</v>
      </c>
      <c r="BE12" s="52">
        <f t="shared" si="12"/>
        <v>6</v>
      </c>
      <c r="BF12" s="94">
        <f t="shared" si="6"/>
        <v>1.8072289156626507E-3</v>
      </c>
    </row>
    <row r="13" spans="1:58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8" ht="15.75" customHeight="1">
      <c r="A14" s="44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</row>
    <row r="15" spans="1:58" s="16" customFormat="1" ht="29.25" customHeight="1">
      <c r="A15" s="13"/>
      <c r="B15" s="13" t="s">
        <v>89</v>
      </c>
      <c r="C15" s="50">
        <v>0</v>
      </c>
      <c r="D15" s="50">
        <v>0</v>
      </c>
      <c r="E15" s="50">
        <v>1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5</v>
      </c>
      <c r="M15" s="50">
        <v>7</v>
      </c>
      <c r="N15" s="50">
        <v>6</v>
      </c>
      <c r="O15" s="50">
        <v>11</v>
      </c>
      <c r="P15" s="50">
        <v>18</v>
      </c>
      <c r="Q15" s="50">
        <v>18</v>
      </c>
      <c r="R15" s="50">
        <v>31</v>
      </c>
      <c r="S15" s="50">
        <v>40</v>
      </c>
      <c r="T15" s="50">
        <v>55</v>
      </c>
      <c r="U15" s="50">
        <v>63</v>
      </c>
      <c r="V15" s="50">
        <v>74</v>
      </c>
      <c r="W15" s="50">
        <v>113</v>
      </c>
      <c r="X15" s="50">
        <v>147</v>
      </c>
      <c r="Y15" s="50">
        <v>168</v>
      </c>
      <c r="Z15" s="50">
        <v>199</v>
      </c>
      <c r="AA15" s="50">
        <v>291</v>
      </c>
      <c r="AB15" s="50">
        <v>304</v>
      </c>
      <c r="AC15" s="50">
        <v>361</v>
      </c>
      <c r="AD15" s="50">
        <v>476</v>
      </c>
      <c r="AE15" s="50">
        <v>501</v>
      </c>
      <c r="AF15" s="50">
        <v>539</v>
      </c>
      <c r="AG15" s="50">
        <v>501</v>
      </c>
      <c r="AH15" s="50">
        <v>481</v>
      </c>
      <c r="AI15" s="50">
        <v>421</v>
      </c>
      <c r="AJ15" s="50">
        <v>382</v>
      </c>
      <c r="AK15" s="50">
        <v>266</v>
      </c>
      <c r="AL15" s="50">
        <v>180</v>
      </c>
      <c r="AM15" s="50">
        <v>99</v>
      </c>
      <c r="AN15" s="50">
        <v>58</v>
      </c>
      <c r="AO15" s="50">
        <v>12</v>
      </c>
      <c r="AP15" s="50">
        <v>4</v>
      </c>
      <c r="AQ15" s="50">
        <v>1</v>
      </c>
      <c r="AR15" s="51">
        <f>SUM(C15:AQ15)</f>
        <v>5834</v>
      </c>
      <c r="AS15" s="15"/>
      <c r="AT15" s="14"/>
      <c r="AU15" s="104">
        <f>AR33/AR15</f>
        <v>6.9939578333904695</v>
      </c>
      <c r="AW15" s="17">
        <f t="shared" ref="AW15" si="13">SUM(C15:V15)</f>
        <v>330</v>
      </c>
      <c r="AX15" s="20">
        <f t="shared" ref="AX15" si="14">AW15/AR15</f>
        <v>5.6564964004113816E-2</v>
      </c>
      <c r="AY15" s="21">
        <f t="shared" ref="AY15" si="15">SUM(W15:AF15)</f>
        <v>3099</v>
      </c>
      <c r="AZ15" s="22">
        <f t="shared" ref="AZ15" si="16">AY15/AR15</f>
        <v>0.5311964346931779</v>
      </c>
      <c r="BA15" s="21">
        <f t="shared" ref="BA15" si="17">SUM(AG15:AL15)</f>
        <v>2231</v>
      </c>
      <c r="BB15" s="22">
        <f t="shared" ref="BB15" si="18">BA15/AR15</f>
        <v>0.38241343846417553</v>
      </c>
      <c r="BC15" s="21">
        <f t="shared" ref="BC15" si="19">SUM(AM15:AQ15)</f>
        <v>174</v>
      </c>
      <c r="BD15" s="22">
        <f>BC15/AR15</f>
        <v>2.9825162838532739E-2</v>
      </c>
      <c r="BE15" s="52">
        <f t="shared" ref="BE15" si="20">AQ15</f>
        <v>1</v>
      </c>
      <c r="BF15" s="94">
        <f>BE15/AR15</f>
        <v>1.7140898183064793E-4</v>
      </c>
    </row>
    <row r="16" spans="1:58" ht="15.75" customHeight="1">
      <c r="A16" s="44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</row>
    <row r="17" spans="1:58" ht="15.75" hidden="1" customHeight="1">
      <c r="A17" s="44"/>
      <c r="B17" s="44" t="s">
        <v>432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1</v>
      </c>
      <c r="I17" s="162">
        <v>4</v>
      </c>
      <c r="J17" s="162">
        <v>2</v>
      </c>
      <c r="K17" s="162">
        <v>12</v>
      </c>
      <c r="L17" s="162">
        <v>17</v>
      </c>
      <c r="M17" s="162">
        <v>37</v>
      </c>
      <c r="N17" s="162">
        <v>45</v>
      </c>
      <c r="O17" s="162">
        <v>71</v>
      </c>
      <c r="P17" s="162">
        <v>84</v>
      </c>
      <c r="Q17" s="162">
        <v>95</v>
      </c>
      <c r="R17" s="162">
        <v>111</v>
      </c>
      <c r="S17" s="162">
        <v>122</v>
      </c>
      <c r="T17" s="162">
        <v>144</v>
      </c>
      <c r="U17" s="162">
        <v>173</v>
      </c>
      <c r="V17" s="162">
        <v>172</v>
      </c>
      <c r="W17" s="162">
        <v>165</v>
      </c>
      <c r="X17" s="162">
        <v>218</v>
      </c>
      <c r="Y17" s="162">
        <v>213</v>
      </c>
      <c r="Z17" s="162">
        <v>215</v>
      </c>
      <c r="AA17" s="162">
        <v>245</v>
      </c>
      <c r="AB17" s="162">
        <v>286</v>
      </c>
      <c r="AC17" s="162">
        <v>321</v>
      </c>
      <c r="AD17" s="162">
        <v>352</v>
      </c>
      <c r="AE17" s="162">
        <v>402</v>
      </c>
      <c r="AF17" s="162">
        <v>409</v>
      </c>
      <c r="AG17" s="162">
        <v>481</v>
      </c>
      <c r="AH17" s="162">
        <v>502</v>
      </c>
      <c r="AI17" s="162">
        <v>521</v>
      </c>
      <c r="AJ17" s="162">
        <v>496</v>
      </c>
      <c r="AK17" s="162">
        <v>639</v>
      </c>
      <c r="AL17" s="162">
        <v>637</v>
      </c>
      <c r="AM17" s="162">
        <v>699</v>
      </c>
      <c r="AN17" s="162">
        <v>820</v>
      </c>
      <c r="AO17" s="162">
        <v>881</v>
      </c>
      <c r="AP17" s="162">
        <v>491</v>
      </c>
      <c r="AQ17" s="162">
        <v>987</v>
      </c>
      <c r="AR17" s="51">
        <f>SUM(C17:AQ17)</f>
        <v>11070</v>
      </c>
      <c r="AU17" s="46">
        <f>AR35/AR17</f>
        <v>7.7472448057813912</v>
      </c>
      <c r="AW17" s="68">
        <f>SUM(C17:AA17)</f>
        <v>2146</v>
      </c>
      <c r="AX17" s="69">
        <f>AW17/AR17</f>
        <v>0.1938572719060524</v>
      </c>
      <c r="AY17" s="70">
        <f>SUM(AB17:AI17)</f>
        <v>3274</v>
      </c>
      <c r="AZ17" s="71">
        <f>AY17/AR17</f>
        <v>0.29575429087624211</v>
      </c>
      <c r="BA17" s="70">
        <f>SUM(AJ17:AP17)</f>
        <v>4663</v>
      </c>
      <c r="BB17" s="71">
        <f t="shared" ref="BB17" si="21">BA17/AR17</f>
        <v>0.42122854561878953</v>
      </c>
      <c r="BC17" s="23" t="e">
        <f>SUM(#REF!)</f>
        <v>#REF!</v>
      </c>
      <c r="BD17" s="22" t="e">
        <f>BC17/AR17</f>
        <v>#REF!</v>
      </c>
      <c r="BE17" s="52" t="e">
        <f>#REF!</f>
        <v>#REF!</v>
      </c>
      <c r="BF17" s="94" t="e">
        <f>BE17/AR17</f>
        <v>#REF!</v>
      </c>
    </row>
    <row r="18" spans="1:58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8" ht="15.7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8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8" ht="19.5" customHeight="1">
      <c r="A21" s="44"/>
      <c r="B21" s="44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58" ht="19.5" customHeight="1">
      <c r="A22" s="48">
        <v>2</v>
      </c>
      <c r="B22" s="49" t="s">
        <v>459</v>
      </c>
      <c r="C22" s="50">
        <f t="shared" ref="C22:AH22" si="22">C4*C3</f>
        <v>0</v>
      </c>
      <c r="D22" s="50">
        <f t="shared" si="22"/>
        <v>0</v>
      </c>
      <c r="E22" s="50">
        <f t="shared" si="22"/>
        <v>0</v>
      </c>
      <c r="F22" s="50">
        <f t="shared" si="22"/>
        <v>0</v>
      </c>
      <c r="G22" s="50">
        <f t="shared" si="22"/>
        <v>1</v>
      </c>
      <c r="H22" s="50">
        <f t="shared" si="22"/>
        <v>6.25</v>
      </c>
      <c r="I22" s="50">
        <f t="shared" si="22"/>
        <v>12</v>
      </c>
      <c r="J22" s="50">
        <f t="shared" si="22"/>
        <v>31.5</v>
      </c>
      <c r="K22" s="50">
        <f t="shared" si="22"/>
        <v>70</v>
      </c>
      <c r="L22" s="50">
        <f t="shared" si="22"/>
        <v>126</v>
      </c>
      <c r="M22" s="50">
        <f t="shared" si="22"/>
        <v>197.5</v>
      </c>
      <c r="N22" s="50">
        <f t="shared" si="22"/>
        <v>352</v>
      </c>
      <c r="O22" s="50">
        <f t="shared" si="22"/>
        <v>543</v>
      </c>
      <c r="P22" s="50">
        <f t="shared" si="22"/>
        <v>822.25</v>
      </c>
      <c r="Q22" s="50">
        <f t="shared" si="22"/>
        <v>1043</v>
      </c>
      <c r="R22" s="50">
        <f t="shared" si="22"/>
        <v>1425</v>
      </c>
      <c r="S22" s="50">
        <f t="shared" si="22"/>
        <v>1748</v>
      </c>
      <c r="T22" s="50">
        <f t="shared" si="22"/>
        <v>2333.25</v>
      </c>
      <c r="U22" s="50">
        <f t="shared" si="22"/>
        <v>2637</v>
      </c>
      <c r="V22" s="50">
        <f t="shared" si="22"/>
        <v>3025.75</v>
      </c>
      <c r="W22" s="50">
        <f t="shared" si="22"/>
        <v>3435</v>
      </c>
      <c r="X22" s="50">
        <f t="shared" si="22"/>
        <v>4011</v>
      </c>
      <c r="Y22" s="50">
        <f t="shared" si="22"/>
        <v>4664</v>
      </c>
      <c r="Z22" s="50">
        <f t="shared" si="22"/>
        <v>5410.75</v>
      </c>
      <c r="AA22" s="50">
        <f t="shared" si="22"/>
        <v>6078</v>
      </c>
      <c r="AB22" s="50">
        <f t="shared" si="22"/>
        <v>6781.25</v>
      </c>
      <c r="AC22" s="50">
        <f t="shared" si="22"/>
        <v>7839</v>
      </c>
      <c r="AD22" s="50">
        <f t="shared" si="22"/>
        <v>9166.5</v>
      </c>
      <c r="AE22" s="50">
        <f t="shared" si="22"/>
        <v>10486</v>
      </c>
      <c r="AF22" s="50">
        <f t="shared" si="22"/>
        <v>12252.5</v>
      </c>
      <c r="AG22" s="50">
        <f t="shared" si="22"/>
        <v>12457.5</v>
      </c>
      <c r="AH22" s="50">
        <f t="shared" si="22"/>
        <v>13787.25</v>
      </c>
      <c r="AI22" s="50">
        <f t="shared" ref="AI22:AQ22" si="23">AI4*AI3</f>
        <v>13872</v>
      </c>
      <c r="AJ22" s="50">
        <f t="shared" si="23"/>
        <v>12828.75</v>
      </c>
      <c r="AK22" s="50">
        <f t="shared" si="23"/>
        <v>12495</v>
      </c>
      <c r="AL22" s="50">
        <f t="shared" si="23"/>
        <v>10701.25</v>
      </c>
      <c r="AM22" s="50">
        <f t="shared" si="23"/>
        <v>8235</v>
      </c>
      <c r="AN22" s="50">
        <f t="shared" si="23"/>
        <v>5624</v>
      </c>
      <c r="AO22" s="50">
        <f t="shared" si="23"/>
        <v>3049.5</v>
      </c>
      <c r="AP22" s="50">
        <f t="shared" si="23"/>
        <v>984.75</v>
      </c>
      <c r="AQ22" s="50">
        <f t="shared" si="23"/>
        <v>250</v>
      </c>
      <c r="AR22" s="51">
        <f t="shared" ref="AR22:AR30" si="24">SUM(C22:AQ22)</f>
        <v>178782.5</v>
      </c>
      <c r="AS22" s="51"/>
      <c r="AT22" s="55"/>
      <c r="AU22" s="54"/>
      <c r="AV22" s="52"/>
      <c r="AW22" s="53">
        <f t="shared" ref="AW22:AW30" si="25">AV22/AR22</f>
        <v>0</v>
      </c>
      <c r="AX22" s="54" t="e">
        <f t="shared" ref="AX22:AX30" si="26">RANK(AW22,$AW$4:$AW$12,0)</f>
        <v>#N/A</v>
      </c>
      <c r="AY22" s="52">
        <f t="shared" ref="AY22:AY30" si="27">SUM(AQ22:AQ22)</f>
        <v>250</v>
      </c>
      <c r="AZ22" s="53">
        <f t="shared" ref="AZ22:AZ30" si="28">AY22/AR22</f>
        <v>1.3983471536643686E-3</v>
      </c>
      <c r="BA22" s="54" t="e">
        <f t="shared" ref="BA22:BA30" si="29">RANK(AZ22,$AZ$4:$AZ$12,0)</f>
        <v>#N/A</v>
      </c>
    </row>
    <row r="23" spans="1:58" ht="19.5" customHeight="1">
      <c r="A23" s="48">
        <v>3</v>
      </c>
      <c r="B23" s="49" t="s">
        <v>15</v>
      </c>
      <c r="C23" s="50">
        <f t="shared" ref="C23:AH23" si="30">C5*C3</f>
        <v>0</v>
      </c>
      <c r="D23" s="50">
        <f t="shared" si="30"/>
        <v>0</v>
      </c>
      <c r="E23" s="50">
        <f t="shared" si="30"/>
        <v>0</v>
      </c>
      <c r="F23" s="50">
        <f t="shared" si="30"/>
        <v>0</v>
      </c>
      <c r="G23" s="50">
        <f t="shared" si="30"/>
        <v>0</v>
      </c>
      <c r="H23" s="50">
        <f t="shared" si="30"/>
        <v>0</v>
      </c>
      <c r="I23" s="50">
        <f t="shared" si="30"/>
        <v>0</v>
      </c>
      <c r="J23" s="50">
        <f t="shared" si="30"/>
        <v>5.25</v>
      </c>
      <c r="K23" s="50">
        <f t="shared" si="30"/>
        <v>8</v>
      </c>
      <c r="L23" s="50">
        <f t="shared" si="30"/>
        <v>18</v>
      </c>
      <c r="M23" s="50">
        <f t="shared" si="30"/>
        <v>32.5</v>
      </c>
      <c r="N23" s="50">
        <f t="shared" si="30"/>
        <v>35.75</v>
      </c>
      <c r="O23" s="50">
        <f t="shared" si="30"/>
        <v>42</v>
      </c>
      <c r="P23" s="50">
        <f t="shared" si="30"/>
        <v>58.5</v>
      </c>
      <c r="Q23" s="50">
        <f t="shared" si="30"/>
        <v>129.5</v>
      </c>
      <c r="R23" s="50">
        <f t="shared" si="30"/>
        <v>191.25</v>
      </c>
      <c r="S23" s="50">
        <f t="shared" si="30"/>
        <v>284</v>
      </c>
      <c r="T23" s="50">
        <f t="shared" si="30"/>
        <v>340</v>
      </c>
      <c r="U23" s="50">
        <f t="shared" si="30"/>
        <v>580.5</v>
      </c>
      <c r="V23" s="50">
        <f t="shared" si="30"/>
        <v>712.5</v>
      </c>
      <c r="W23" s="50">
        <f t="shared" si="30"/>
        <v>825</v>
      </c>
      <c r="X23" s="50">
        <f t="shared" si="30"/>
        <v>950.25</v>
      </c>
      <c r="Y23" s="50">
        <f t="shared" si="30"/>
        <v>1199</v>
      </c>
      <c r="Z23" s="50">
        <f t="shared" si="30"/>
        <v>1546.75</v>
      </c>
      <c r="AA23" s="50">
        <f t="shared" si="30"/>
        <v>1782</v>
      </c>
      <c r="AB23" s="50">
        <f t="shared" si="30"/>
        <v>2075</v>
      </c>
      <c r="AC23" s="50">
        <f t="shared" si="30"/>
        <v>2392</v>
      </c>
      <c r="AD23" s="50">
        <f t="shared" si="30"/>
        <v>3179.25</v>
      </c>
      <c r="AE23" s="50">
        <f t="shared" si="30"/>
        <v>3528</v>
      </c>
      <c r="AF23" s="50">
        <f t="shared" si="30"/>
        <v>3878.75</v>
      </c>
      <c r="AG23" s="50">
        <f t="shared" si="30"/>
        <v>4417.5</v>
      </c>
      <c r="AH23" s="50">
        <f t="shared" si="30"/>
        <v>4572.5</v>
      </c>
      <c r="AI23" s="50">
        <f t="shared" ref="AI23:AQ23" si="31">AI5*AI3</f>
        <v>4664</v>
      </c>
      <c r="AJ23" s="50">
        <f t="shared" si="31"/>
        <v>4067.25</v>
      </c>
      <c r="AK23" s="50">
        <f t="shared" si="31"/>
        <v>3502</v>
      </c>
      <c r="AL23" s="50">
        <f t="shared" si="31"/>
        <v>3158.75</v>
      </c>
      <c r="AM23" s="50">
        <f t="shared" si="31"/>
        <v>2259</v>
      </c>
      <c r="AN23" s="50">
        <f t="shared" si="31"/>
        <v>1480</v>
      </c>
      <c r="AO23" s="50">
        <f t="shared" si="31"/>
        <v>598.5</v>
      </c>
      <c r="AP23" s="50">
        <f t="shared" si="31"/>
        <v>243.75</v>
      </c>
      <c r="AQ23" s="50">
        <f t="shared" si="31"/>
        <v>90</v>
      </c>
      <c r="AR23" s="51">
        <f t="shared" si="24"/>
        <v>52847</v>
      </c>
      <c r="AS23" s="51"/>
      <c r="AT23" s="55"/>
      <c r="AU23" s="54"/>
      <c r="AV23" s="52"/>
      <c r="AW23" s="53">
        <f t="shared" si="25"/>
        <v>0</v>
      </c>
      <c r="AX23" s="54" t="e">
        <f t="shared" si="26"/>
        <v>#N/A</v>
      </c>
      <c r="AY23" s="52">
        <f t="shared" si="27"/>
        <v>90</v>
      </c>
      <c r="AZ23" s="53">
        <f t="shared" si="28"/>
        <v>1.7030295002554545E-3</v>
      </c>
      <c r="BA23" s="54" t="e">
        <f t="shared" si="29"/>
        <v>#N/A</v>
      </c>
    </row>
    <row r="24" spans="1:58" ht="19.5" customHeight="1">
      <c r="A24" s="48">
        <v>4</v>
      </c>
      <c r="B24" s="49" t="s">
        <v>460</v>
      </c>
      <c r="C24" s="50">
        <f t="shared" ref="C24:AH24" si="32">C6*C3</f>
        <v>0</v>
      </c>
      <c r="D24" s="50">
        <f t="shared" si="32"/>
        <v>0</v>
      </c>
      <c r="E24" s="50">
        <f t="shared" si="32"/>
        <v>0</v>
      </c>
      <c r="F24" s="50">
        <f t="shared" si="32"/>
        <v>0</v>
      </c>
      <c r="G24" s="50">
        <f t="shared" si="32"/>
        <v>0</v>
      </c>
      <c r="H24" s="50">
        <f t="shared" si="32"/>
        <v>1.25</v>
      </c>
      <c r="I24" s="50">
        <f t="shared" si="32"/>
        <v>1.5</v>
      </c>
      <c r="J24" s="50">
        <f t="shared" si="32"/>
        <v>0</v>
      </c>
      <c r="K24" s="50">
        <f t="shared" si="32"/>
        <v>6</v>
      </c>
      <c r="L24" s="50">
        <f t="shared" si="32"/>
        <v>9</v>
      </c>
      <c r="M24" s="50">
        <f t="shared" si="32"/>
        <v>17.5</v>
      </c>
      <c r="N24" s="50">
        <f t="shared" si="32"/>
        <v>24.75</v>
      </c>
      <c r="O24" s="50">
        <f t="shared" si="32"/>
        <v>42</v>
      </c>
      <c r="P24" s="50">
        <f t="shared" si="32"/>
        <v>65</v>
      </c>
      <c r="Q24" s="50">
        <f t="shared" si="32"/>
        <v>108.5</v>
      </c>
      <c r="R24" s="50">
        <f t="shared" si="32"/>
        <v>168.75</v>
      </c>
      <c r="S24" s="50">
        <f t="shared" si="32"/>
        <v>228</v>
      </c>
      <c r="T24" s="50">
        <f t="shared" si="32"/>
        <v>327.25</v>
      </c>
      <c r="U24" s="50">
        <f t="shared" si="32"/>
        <v>441</v>
      </c>
      <c r="V24" s="50">
        <f t="shared" si="32"/>
        <v>603.25</v>
      </c>
      <c r="W24" s="50">
        <f t="shared" si="32"/>
        <v>715</v>
      </c>
      <c r="X24" s="50">
        <f t="shared" si="32"/>
        <v>892.5</v>
      </c>
      <c r="Y24" s="50">
        <f t="shared" si="32"/>
        <v>885.5</v>
      </c>
      <c r="Z24" s="50">
        <f t="shared" si="32"/>
        <v>1196</v>
      </c>
      <c r="AA24" s="50">
        <f t="shared" si="32"/>
        <v>1404</v>
      </c>
      <c r="AB24" s="50">
        <f t="shared" si="32"/>
        <v>1787.5</v>
      </c>
      <c r="AC24" s="50">
        <f t="shared" si="32"/>
        <v>1930.5</v>
      </c>
      <c r="AD24" s="50">
        <f t="shared" si="32"/>
        <v>2274.75</v>
      </c>
      <c r="AE24" s="50">
        <f t="shared" si="32"/>
        <v>2702</v>
      </c>
      <c r="AF24" s="50">
        <f t="shared" si="32"/>
        <v>2892.75</v>
      </c>
      <c r="AG24" s="50">
        <f t="shared" si="32"/>
        <v>3322.5</v>
      </c>
      <c r="AH24" s="50">
        <f t="shared" si="32"/>
        <v>3696.75</v>
      </c>
      <c r="AI24" s="50">
        <f t="shared" ref="AI24:AQ24" si="33">AI6*AI3</f>
        <v>3448</v>
      </c>
      <c r="AJ24" s="50">
        <f t="shared" si="33"/>
        <v>3283.5</v>
      </c>
      <c r="AK24" s="50">
        <f t="shared" si="33"/>
        <v>2992</v>
      </c>
      <c r="AL24" s="50">
        <f t="shared" si="33"/>
        <v>2695</v>
      </c>
      <c r="AM24" s="50">
        <f t="shared" si="33"/>
        <v>2097</v>
      </c>
      <c r="AN24" s="50">
        <f t="shared" si="33"/>
        <v>1480</v>
      </c>
      <c r="AO24" s="50">
        <f t="shared" si="33"/>
        <v>560.5</v>
      </c>
      <c r="AP24" s="50">
        <f t="shared" si="33"/>
        <v>273</v>
      </c>
      <c r="AQ24" s="50">
        <f t="shared" si="33"/>
        <v>40</v>
      </c>
      <c r="AR24" s="51">
        <f t="shared" si="24"/>
        <v>42612.5</v>
      </c>
      <c r="AS24" s="51"/>
      <c r="AT24" s="55"/>
      <c r="AU24" s="54"/>
      <c r="AV24" s="52"/>
      <c r="AW24" s="53">
        <f t="shared" si="25"/>
        <v>0</v>
      </c>
      <c r="AX24" s="54" t="e">
        <f t="shared" si="26"/>
        <v>#N/A</v>
      </c>
      <c r="AY24" s="52">
        <f t="shared" si="27"/>
        <v>40</v>
      </c>
      <c r="AZ24" s="53">
        <f t="shared" si="28"/>
        <v>9.3869169844529191E-4</v>
      </c>
      <c r="BA24" s="54" t="e">
        <f t="shared" si="29"/>
        <v>#N/A</v>
      </c>
    </row>
    <row r="25" spans="1:58" ht="19.5" customHeight="1">
      <c r="A25" s="48">
        <v>16</v>
      </c>
      <c r="B25" s="49" t="s">
        <v>16</v>
      </c>
      <c r="C25" s="50">
        <f t="shared" ref="C25:AH25" si="34">C7*C3</f>
        <v>0</v>
      </c>
      <c r="D25" s="50">
        <f t="shared" si="34"/>
        <v>0</v>
      </c>
      <c r="E25" s="50">
        <f t="shared" si="34"/>
        <v>0</v>
      </c>
      <c r="F25" s="50">
        <f t="shared" si="34"/>
        <v>0</v>
      </c>
      <c r="G25" s="50">
        <f t="shared" si="34"/>
        <v>0</v>
      </c>
      <c r="H25" s="50">
        <f t="shared" si="34"/>
        <v>0</v>
      </c>
      <c r="I25" s="50">
        <f t="shared" si="34"/>
        <v>0</v>
      </c>
      <c r="J25" s="50">
        <f t="shared" si="34"/>
        <v>0</v>
      </c>
      <c r="K25" s="50">
        <f t="shared" si="34"/>
        <v>0</v>
      </c>
      <c r="L25" s="50">
        <f t="shared" si="34"/>
        <v>2.25</v>
      </c>
      <c r="M25" s="50">
        <f t="shared" si="34"/>
        <v>2.5</v>
      </c>
      <c r="N25" s="50">
        <f t="shared" si="34"/>
        <v>16.5</v>
      </c>
      <c r="O25" s="50">
        <f t="shared" si="34"/>
        <v>6</v>
      </c>
      <c r="P25" s="50">
        <f t="shared" si="34"/>
        <v>22.75</v>
      </c>
      <c r="Q25" s="50">
        <f t="shared" si="34"/>
        <v>45.5</v>
      </c>
      <c r="R25" s="50">
        <f t="shared" si="34"/>
        <v>37.5</v>
      </c>
      <c r="S25" s="50">
        <f t="shared" si="34"/>
        <v>88</v>
      </c>
      <c r="T25" s="50">
        <f t="shared" si="34"/>
        <v>89.25</v>
      </c>
      <c r="U25" s="50">
        <f t="shared" si="34"/>
        <v>162</v>
      </c>
      <c r="V25" s="50">
        <f t="shared" si="34"/>
        <v>242.25</v>
      </c>
      <c r="W25" s="50">
        <f t="shared" si="34"/>
        <v>255</v>
      </c>
      <c r="X25" s="50">
        <f t="shared" si="34"/>
        <v>393.75</v>
      </c>
      <c r="Y25" s="50">
        <f t="shared" si="34"/>
        <v>511.5</v>
      </c>
      <c r="Z25" s="50">
        <f t="shared" si="34"/>
        <v>511.75</v>
      </c>
      <c r="AA25" s="50">
        <f t="shared" si="34"/>
        <v>804</v>
      </c>
      <c r="AB25" s="50">
        <f t="shared" si="34"/>
        <v>1068.75</v>
      </c>
      <c r="AC25" s="50">
        <f t="shared" si="34"/>
        <v>1313</v>
      </c>
      <c r="AD25" s="50">
        <f t="shared" si="34"/>
        <v>1552.5</v>
      </c>
      <c r="AE25" s="50">
        <f t="shared" si="34"/>
        <v>1932</v>
      </c>
      <c r="AF25" s="50">
        <f t="shared" si="34"/>
        <v>2530.25</v>
      </c>
      <c r="AG25" s="50">
        <f t="shared" si="34"/>
        <v>2317.5</v>
      </c>
      <c r="AH25" s="50">
        <f t="shared" si="34"/>
        <v>2635</v>
      </c>
      <c r="AI25" s="50">
        <f t="shared" ref="AI25:AQ25" si="35">AI7*AI3</f>
        <v>2608</v>
      </c>
      <c r="AJ25" s="50">
        <f t="shared" si="35"/>
        <v>2829.75</v>
      </c>
      <c r="AK25" s="50">
        <f t="shared" si="35"/>
        <v>2677.5</v>
      </c>
      <c r="AL25" s="50">
        <f t="shared" si="35"/>
        <v>1741.25</v>
      </c>
      <c r="AM25" s="50">
        <f t="shared" si="35"/>
        <v>1845</v>
      </c>
      <c r="AN25" s="50">
        <f t="shared" si="35"/>
        <v>1045.25</v>
      </c>
      <c r="AO25" s="50">
        <f t="shared" si="35"/>
        <v>608</v>
      </c>
      <c r="AP25" s="50">
        <f t="shared" si="35"/>
        <v>214.5</v>
      </c>
      <c r="AQ25" s="50">
        <f t="shared" si="35"/>
        <v>70</v>
      </c>
      <c r="AR25" s="51">
        <f t="shared" si="24"/>
        <v>30178.75</v>
      </c>
      <c r="AS25" s="51"/>
      <c r="AT25" s="55"/>
      <c r="AU25" s="54"/>
      <c r="AV25" s="52"/>
      <c r="AW25" s="53">
        <f t="shared" si="25"/>
        <v>0</v>
      </c>
      <c r="AX25" s="54" t="e">
        <f t="shared" si="26"/>
        <v>#N/A</v>
      </c>
      <c r="AY25" s="52">
        <f t="shared" si="27"/>
        <v>70</v>
      </c>
      <c r="AZ25" s="53">
        <f t="shared" si="28"/>
        <v>2.3195129022905189E-3</v>
      </c>
      <c r="BA25" s="54" t="e">
        <f t="shared" si="29"/>
        <v>#N/A</v>
      </c>
    </row>
    <row r="26" spans="1:58" s="63" customFormat="1" ht="19.5" customHeight="1">
      <c r="A26" s="56">
        <v>19</v>
      </c>
      <c r="B26" s="57" t="s">
        <v>17</v>
      </c>
      <c r="C26" s="50">
        <f t="shared" ref="C26:AH26" si="36">C8*C3</f>
        <v>0</v>
      </c>
      <c r="D26" s="50">
        <f t="shared" si="36"/>
        <v>0</v>
      </c>
      <c r="E26" s="50">
        <f t="shared" si="36"/>
        <v>0</v>
      </c>
      <c r="F26" s="50">
        <f t="shared" si="36"/>
        <v>0</v>
      </c>
      <c r="G26" s="50">
        <f t="shared" si="36"/>
        <v>0</v>
      </c>
      <c r="H26" s="50">
        <f t="shared" si="36"/>
        <v>0</v>
      </c>
      <c r="I26" s="50">
        <f t="shared" si="36"/>
        <v>0</v>
      </c>
      <c r="J26" s="50">
        <f t="shared" si="36"/>
        <v>3.5</v>
      </c>
      <c r="K26" s="50">
        <f t="shared" si="36"/>
        <v>6</v>
      </c>
      <c r="L26" s="50">
        <f t="shared" si="36"/>
        <v>2.25</v>
      </c>
      <c r="M26" s="50">
        <f t="shared" si="36"/>
        <v>5</v>
      </c>
      <c r="N26" s="50">
        <f t="shared" si="36"/>
        <v>8.25</v>
      </c>
      <c r="O26" s="50">
        <f t="shared" si="36"/>
        <v>18</v>
      </c>
      <c r="P26" s="50">
        <f t="shared" si="36"/>
        <v>22.75</v>
      </c>
      <c r="Q26" s="50">
        <f t="shared" si="36"/>
        <v>17.5</v>
      </c>
      <c r="R26" s="50">
        <f t="shared" si="36"/>
        <v>45</v>
      </c>
      <c r="S26" s="50">
        <f t="shared" si="36"/>
        <v>84</v>
      </c>
      <c r="T26" s="50">
        <f t="shared" si="36"/>
        <v>123.25</v>
      </c>
      <c r="U26" s="50">
        <f t="shared" si="36"/>
        <v>112.5</v>
      </c>
      <c r="V26" s="50">
        <f t="shared" si="36"/>
        <v>180.5</v>
      </c>
      <c r="W26" s="50">
        <f t="shared" si="36"/>
        <v>285</v>
      </c>
      <c r="X26" s="50">
        <f t="shared" si="36"/>
        <v>383.25</v>
      </c>
      <c r="Y26" s="50">
        <f t="shared" si="36"/>
        <v>467.5</v>
      </c>
      <c r="Z26" s="50">
        <f t="shared" si="36"/>
        <v>655.5</v>
      </c>
      <c r="AA26" s="50">
        <f t="shared" si="36"/>
        <v>894</v>
      </c>
      <c r="AB26" s="50">
        <f t="shared" si="36"/>
        <v>1231.25</v>
      </c>
      <c r="AC26" s="50">
        <f t="shared" si="36"/>
        <v>1573</v>
      </c>
      <c r="AD26" s="50">
        <f t="shared" si="36"/>
        <v>1842.75</v>
      </c>
      <c r="AE26" s="50">
        <f t="shared" si="36"/>
        <v>2415</v>
      </c>
      <c r="AF26" s="50">
        <f t="shared" si="36"/>
        <v>3487.25</v>
      </c>
      <c r="AG26" s="50">
        <f t="shared" si="36"/>
        <v>4065</v>
      </c>
      <c r="AH26" s="50">
        <f t="shared" si="36"/>
        <v>4092</v>
      </c>
      <c r="AI26" s="50">
        <f t="shared" ref="AI26:AQ26" si="37">AI8*AI3</f>
        <v>4504</v>
      </c>
      <c r="AJ26" s="50">
        <f t="shared" si="37"/>
        <v>3828</v>
      </c>
      <c r="AK26" s="50">
        <f t="shared" si="37"/>
        <v>3306.5</v>
      </c>
      <c r="AL26" s="50">
        <f t="shared" si="37"/>
        <v>2896.25</v>
      </c>
      <c r="AM26" s="50">
        <f t="shared" si="37"/>
        <v>2169</v>
      </c>
      <c r="AN26" s="50">
        <f t="shared" si="37"/>
        <v>1322.75</v>
      </c>
      <c r="AO26" s="50">
        <f t="shared" si="37"/>
        <v>712.5</v>
      </c>
      <c r="AP26" s="50">
        <f t="shared" si="37"/>
        <v>380.25</v>
      </c>
      <c r="AQ26" s="50">
        <f t="shared" si="37"/>
        <v>80</v>
      </c>
      <c r="AR26" s="51">
        <f t="shared" si="24"/>
        <v>41219.25</v>
      </c>
      <c r="AS26" s="58"/>
      <c r="AT26" s="59"/>
      <c r="AU26" s="60"/>
      <c r="AV26" s="61"/>
      <c r="AW26" s="62">
        <f t="shared" si="25"/>
        <v>0</v>
      </c>
      <c r="AX26" s="60" t="e">
        <f t="shared" si="26"/>
        <v>#N/A</v>
      </c>
      <c r="AY26" s="61">
        <f t="shared" si="27"/>
        <v>80</v>
      </c>
      <c r="AZ26" s="62">
        <f t="shared" si="28"/>
        <v>1.9408407479515033E-3</v>
      </c>
      <c r="BA26" s="60" t="e">
        <f t="shared" si="29"/>
        <v>#N/A</v>
      </c>
      <c r="BE26" s="228"/>
      <c r="BF26" s="228"/>
    </row>
    <row r="27" spans="1:58" ht="19.5" customHeight="1">
      <c r="A27" s="48">
        <v>25</v>
      </c>
      <c r="B27" s="49" t="s">
        <v>370</v>
      </c>
      <c r="C27" s="50">
        <f t="shared" ref="C27:AH27" si="38">C9*C3</f>
        <v>0</v>
      </c>
      <c r="D27" s="50">
        <f t="shared" si="38"/>
        <v>0</v>
      </c>
      <c r="E27" s="50">
        <f t="shared" si="38"/>
        <v>0</v>
      </c>
      <c r="F27" s="50">
        <f t="shared" si="38"/>
        <v>0</v>
      </c>
      <c r="G27" s="50">
        <f t="shared" si="38"/>
        <v>0</v>
      </c>
      <c r="H27" s="50">
        <f t="shared" si="38"/>
        <v>1.25</v>
      </c>
      <c r="I27" s="50">
        <f t="shared" si="38"/>
        <v>0</v>
      </c>
      <c r="J27" s="50">
        <f t="shared" si="38"/>
        <v>0</v>
      </c>
      <c r="K27" s="50">
        <f t="shared" si="38"/>
        <v>0</v>
      </c>
      <c r="L27" s="50">
        <f t="shared" si="38"/>
        <v>9</v>
      </c>
      <c r="M27" s="50">
        <f t="shared" si="38"/>
        <v>10</v>
      </c>
      <c r="N27" s="50">
        <f t="shared" si="38"/>
        <v>24.75</v>
      </c>
      <c r="O27" s="50">
        <f t="shared" si="38"/>
        <v>27</v>
      </c>
      <c r="P27" s="50">
        <f t="shared" si="38"/>
        <v>42.25</v>
      </c>
      <c r="Q27" s="50">
        <f t="shared" si="38"/>
        <v>70</v>
      </c>
      <c r="R27" s="50">
        <f t="shared" si="38"/>
        <v>63.75</v>
      </c>
      <c r="S27" s="50">
        <f t="shared" si="38"/>
        <v>204</v>
      </c>
      <c r="T27" s="50">
        <f t="shared" si="38"/>
        <v>123.25</v>
      </c>
      <c r="U27" s="50">
        <f t="shared" si="38"/>
        <v>175.5</v>
      </c>
      <c r="V27" s="50">
        <f t="shared" si="38"/>
        <v>308.75</v>
      </c>
      <c r="W27" s="50">
        <f t="shared" si="38"/>
        <v>265</v>
      </c>
      <c r="X27" s="50">
        <f t="shared" si="38"/>
        <v>325.5</v>
      </c>
      <c r="Y27" s="50">
        <f t="shared" si="38"/>
        <v>429</v>
      </c>
      <c r="Z27" s="50">
        <f t="shared" si="38"/>
        <v>471.5</v>
      </c>
      <c r="AA27" s="50">
        <f t="shared" si="38"/>
        <v>564</v>
      </c>
      <c r="AB27" s="50">
        <f t="shared" si="38"/>
        <v>637.5</v>
      </c>
      <c r="AC27" s="50">
        <f t="shared" si="38"/>
        <v>975</v>
      </c>
      <c r="AD27" s="50">
        <f t="shared" si="38"/>
        <v>945</v>
      </c>
      <c r="AE27" s="50">
        <f t="shared" si="38"/>
        <v>1386</v>
      </c>
      <c r="AF27" s="50">
        <f t="shared" si="38"/>
        <v>1334</v>
      </c>
      <c r="AG27" s="50">
        <f t="shared" si="38"/>
        <v>1702.5</v>
      </c>
      <c r="AH27" s="50">
        <f t="shared" si="38"/>
        <v>1674</v>
      </c>
      <c r="AI27" s="50">
        <f t="shared" ref="AI27:AQ27" si="39">AI9*AI3</f>
        <v>1688</v>
      </c>
      <c r="AJ27" s="50">
        <f t="shared" si="39"/>
        <v>1765.5</v>
      </c>
      <c r="AK27" s="50">
        <f t="shared" si="39"/>
        <v>1751</v>
      </c>
      <c r="AL27" s="50">
        <f t="shared" si="39"/>
        <v>1321.25</v>
      </c>
      <c r="AM27" s="50">
        <f t="shared" si="39"/>
        <v>837</v>
      </c>
      <c r="AN27" s="50">
        <f t="shared" si="39"/>
        <v>647.5</v>
      </c>
      <c r="AO27" s="50">
        <f t="shared" si="39"/>
        <v>266</v>
      </c>
      <c r="AP27" s="50">
        <f t="shared" si="39"/>
        <v>126.75</v>
      </c>
      <c r="AQ27" s="50">
        <f t="shared" si="39"/>
        <v>0</v>
      </c>
      <c r="AR27" s="51">
        <f t="shared" si="24"/>
        <v>20171.5</v>
      </c>
      <c r="AS27" s="51"/>
      <c r="AT27" s="55"/>
      <c r="AU27" s="54"/>
      <c r="AV27" s="52"/>
      <c r="AW27" s="53">
        <f t="shared" si="25"/>
        <v>0</v>
      </c>
      <c r="AX27" s="54" t="e">
        <f t="shared" si="26"/>
        <v>#N/A</v>
      </c>
      <c r="AY27" s="52">
        <f t="shared" si="27"/>
        <v>0</v>
      </c>
      <c r="AZ27" s="53">
        <f t="shared" si="28"/>
        <v>0</v>
      </c>
      <c r="BA27" s="54" t="e">
        <f t="shared" si="29"/>
        <v>#N/A</v>
      </c>
    </row>
    <row r="28" spans="1:58" ht="19.5" customHeight="1">
      <c r="A28" s="48">
        <v>27</v>
      </c>
      <c r="B28" s="49" t="s">
        <v>18</v>
      </c>
      <c r="C28" s="50">
        <f t="shared" ref="C28:AH28" si="40">C10*C3</f>
        <v>0</v>
      </c>
      <c r="D28" s="50">
        <f t="shared" si="40"/>
        <v>0</v>
      </c>
      <c r="E28" s="50">
        <f t="shared" si="40"/>
        <v>0</v>
      </c>
      <c r="F28" s="50">
        <f t="shared" si="40"/>
        <v>0</v>
      </c>
      <c r="G28" s="50">
        <f t="shared" si="40"/>
        <v>0</v>
      </c>
      <c r="H28" s="50">
        <f t="shared" si="40"/>
        <v>0</v>
      </c>
      <c r="I28" s="50">
        <f t="shared" si="40"/>
        <v>0</v>
      </c>
      <c r="J28" s="50">
        <f t="shared" si="40"/>
        <v>0</v>
      </c>
      <c r="K28" s="50">
        <f t="shared" si="40"/>
        <v>6</v>
      </c>
      <c r="L28" s="50">
        <f t="shared" si="40"/>
        <v>6.75</v>
      </c>
      <c r="M28" s="50">
        <f t="shared" si="40"/>
        <v>5</v>
      </c>
      <c r="N28" s="50">
        <f t="shared" si="40"/>
        <v>22</v>
      </c>
      <c r="O28" s="50">
        <f t="shared" si="40"/>
        <v>63</v>
      </c>
      <c r="P28" s="50">
        <f t="shared" si="40"/>
        <v>81.25</v>
      </c>
      <c r="Q28" s="50">
        <f t="shared" si="40"/>
        <v>105</v>
      </c>
      <c r="R28" s="50">
        <f t="shared" si="40"/>
        <v>168.75</v>
      </c>
      <c r="S28" s="50">
        <f t="shared" si="40"/>
        <v>280</v>
      </c>
      <c r="T28" s="50">
        <f t="shared" si="40"/>
        <v>361.25</v>
      </c>
      <c r="U28" s="50">
        <f t="shared" si="40"/>
        <v>499.5</v>
      </c>
      <c r="V28" s="50">
        <f t="shared" si="40"/>
        <v>717.25</v>
      </c>
      <c r="W28" s="50">
        <f t="shared" si="40"/>
        <v>860</v>
      </c>
      <c r="X28" s="50">
        <f t="shared" si="40"/>
        <v>1076.25</v>
      </c>
      <c r="Y28" s="50">
        <f t="shared" si="40"/>
        <v>1562</v>
      </c>
      <c r="Z28" s="50">
        <f t="shared" si="40"/>
        <v>1834.25</v>
      </c>
      <c r="AA28" s="50">
        <f t="shared" si="40"/>
        <v>2232</v>
      </c>
      <c r="AB28" s="50">
        <f t="shared" si="40"/>
        <v>2743.75</v>
      </c>
      <c r="AC28" s="50">
        <f t="shared" si="40"/>
        <v>3347.5</v>
      </c>
      <c r="AD28" s="50">
        <f t="shared" si="40"/>
        <v>3543.75</v>
      </c>
      <c r="AE28" s="50">
        <f t="shared" si="40"/>
        <v>4424</v>
      </c>
      <c r="AF28" s="50">
        <f t="shared" si="40"/>
        <v>5198.25</v>
      </c>
      <c r="AG28" s="50">
        <f t="shared" si="40"/>
        <v>5932.5</v>
      </c>
      <c r="AH28" s="50">
        <f t="shared" si="40"/>
        <v>6665</v>
      </c>
      <c r="AI28" s="50">
        <f t="shared" ref="AI28:AQ28" si="41">AI10*AI3</f>
        <v>6672</v>
      </c>
      <c r="AJ28" s="50">
        <f t="shared" si="41"/>
        <v>6047.25</v>
      </c>
      <c r="AK28" s="50">
        <f t="shared" si="41"/>
        <v>5414.5</v>
      </c>
      <c r="AL28" s="50">
        <f t="shared" si="41"/>
        <v>4716.25</v>
      </c>
      <c r="AM28" s="50">
        <f t="shared" si="41"/>
        <v>3393</v>
      </c>
      <c r="AN28" s="50">
        <f t="shared" si="41"/>
        <v>2146</v>
      </c>
      <c r="AO28" s="50">
        <f t="shared" si="41"/>
        <v>969</v>
      </c>
      <c r="AP28" s="50">
        <f t="shared" si="41"/>
        <v>312</v>
      </c>
      <c r="AQ28" s="50">
        <f t="shared" si="41"/>
        <v>90</v>
      </c>
      <c r="AR28" s="51">
        <f t="shared" si="24"/>
        <v>71495</v>
      </c>
      <c r="AS28" s="51"/>
      <c r="AT28" s="55"/>
      <c r="AU28" s="54"/>
      <c r="AV28" s="52"/>
      <c r="AW28" s="53">
        <f t="shared" si="25"/>
        <v>0</v>
      </c>
      <c r="AX28" s="54" t="e">
        <f t="shared" si="26"/>
        <v>#N/A</v>
      </c>
      <c r="AY28" s="52">
        <f t="shared" si="27"/>
        <v>90</v>
      </c>
      <c r="AZ28" s="53">
        <f t="shared" si="28"/>
        <v>1.2588292887614518E-3</v>
      </c>
      <c r="BA28" s="54" t="e">
        <f t="shared" si="29"/>
        <v>#N/A</v>
      </c>
    </row>
    <row r="29" spans="1:58" ht="19.5" customHeight="1">
      <c r="A29" s="48">
        <v>44</v>
      </c>
      <c r="B29" s="49" t="s">
        <v>458</v>
      </c>
      <c r="C29" s="50">
        <f t="shared" ref="C29:AH29" si="42">C11*C3</f>
        <v>0</v>
      </c>
      <c r="D29" s="50">
        <f t="shared" si="42"/>
        <v>0</v>
      </c>
      <c r="E29" s="50">
        <f t="shared" si="42"/>
        <v>0</v>
      </c>
      <c r="F29" s="50">
        <f t="shared" si="42"/>
        <v>0</v>
      </c>
      <c r="G29" s="50">
        <f t="shared" si="42"/>
        <v>0</v>
      </c>
      <c r="H29" s="50">
        <f t="shared" si="42"/>
        <v>0</v>
      </c>
      <c r="I29" s="50">
        <f t="shared" si="42"/>
        <v>0</v>
      </c>
      <c r="J29" s="50">
        <f t="shared" si="42"/>
        <v>1.75</v>
      </c>
      <c r="K29" s="50">
        <f t="shared" si="42"/>
        <v>2</v>
      </c>
      <c r="L29" s="50">
        <f t="shared" si="42"/>
        <v>9</v>
      </c>
      <c r="M29" s="50">
        <f t="shared" si="42"/>
        <v>10</v>
      </c>
      <c r="N29" s="50">
        <f t="shared" si="42"/>
        <v>19.25</v>
      </c>
      <c r="O29" s="50">
        <f t="shared" si="42"/>
        <v>33</v>
      </c>
      <c r="P29" s="50">
        <f t="shared" si="42"/>
        <v>35.75</v>
      </c>
      <c r="Q29" s="50">
        <f t="shared" si="42"/>
        <v>73.5</v>
      </c>
      <c r="R29" s="50">
        <f t="shared" si="42"/>
        <v>90</v>
      </c>
      <c r="S29" s="50">
        <f t="shared" si="42"/>
        <v>104</v>
      </c>
      <c r="T29" s="50">
        <f t="shared" si="42"/>
        <v>157.25</v>
      </c>
      <c r="U29" s="50">
        <f t="shared" si="42"/>
        <v>189</v>
      </c>
      <c r="V29" s="50">
        <f t="shared" si="42"/>
        <v>318.25</v>
      </c>
      <c r="W29" s="50">
        <f t="shared" si="42"/>
        <v>310</v>
      </c>
      <c r="X29" s="50">
        <f t="shared" si="42"/>
        <v>325.5</v>
      </c>
      <c r="Y29" s="50">
        <f t="shared" si="42"/>
        <v>511.5</v>
      </c>
      <c r="Z29" s="50">
        <f t="shared" si="42"/>
        <v>546.25</v>
      </c>
      <c r="AA29" s="50">
        <f t="shared" si="42"/>
        <v>606</v>
      </c>
      <c r="AB29" s="50">
        <f t="shared" si="42"/>
        <v>768.75</v>
      </c>
      <c r="AC29" s="50">
        <f t="shared" si="42"/>
        <v>897</v>
      </c>
      <c r="AD29" s="50">
        <f t="shared" si="42"/>
        <v>1215</v>
      </c>
      <c r="AE29" s="50">
        <f t="shared" si="42"/>
        <v>1337</v>
      </c>
      <c r="AF29" s="50">
        <f t="shared" si="42"/>
        <v>1566</v>
      </c>
      <c r="AG29" s="50">
        <f t="shared" si="42"/>
        <v>1642.5</v>
      </c>
      <c r="AH29" s="50">
        <f t="shared" si="42"/>
        <v>1790.25</v>
      </c>
      <c r="AI29" s="50">
        <f t="shared" ref="AI29:AQ29" si="43">AI11*AI3</f>
        <v>1744</v>
      </c>
      <c r="AJ29" s="50">
        <f t="shared" si="43"/>
        <v>1839.75</v>
      </c>
      <c r="AK29" s="50">
        <f t="shared" si="43"/>
        <v>1462</v>
      </c>
      <c r="AL29" s="50">
        <f t="shared" si="43"/>
        <v>1723.75</v>
      </c>
      <c r="AM29" s="50">
        <f t="shared" si="43"/>
        <v>918</v>
      </c>
      <c r="AN29" s="50">
        <f t="shared" si="43"/>
        <v>740</v>
      </c>
      <c r="AO29" s="50">
        <f t="shared" si="43"/>
        <v>399</v>
      </c>
      <c r="AP29" s="50">
        <f t="shared" si="43"/>
        <v>136.5</v>
      </c>
      <c r="AQ29" s="50">
        <f t="shared" si="43"/>
        <v>80</v>
      </c>
      <c r="AR29" s="51">
        <f t="shared" si="24"/>
        <v>21601.5</v>
      </c>
      <c r="AS29" s="51"/>
      <c r="AT29" s="55"/>
      <c r="AU29" s="54"/>
      <c r="AV29" s="52"/>
      <c r="AW29" s="53">
        <f t="shared" si="25"/>
        <v>0</v>
      </c>
      <c r="AX29" s="54" t="e">
        <f t="shared" si="26"/>
        <v>#N/A</v>
      </c>
      <c r="AY29" s="52">
        <f t="shared" si="27"/>
        <v>80</v>
      </c>
      <c r="AZ29" s="53">
        <f t="shared" si="28"/>
        <v>3.7034465199175981E-3</v>
      </c>
      <c r="BA29" s="54" t="e">
        <f t="shared" si="29"/>
        <v>#N/A</v>
      </c>
    </row>
    <row r="30" spans="1:58" ht="19.5" customHeight="1">
      <c r="A30" s="48">
        <v>52</v>
      </c>
      <c r="B30" s="49" t="s">
        <v>19</v>
      </c>
      <c r="C30" s="50">
        <f t="shared" ref="C30:AH30" si="44">C12*C3</f>
        <v>0</v>
      </c>
      <c r="D30" s="50">
        <f t="shared" si="44"/>
        <v>0</v>
      </c>
      <c r="E30" s="50">
        <f t="shared" si="44"/>
        <v>0</v>
      </c>
      <c r="F30" s="50">
        <f t="shared" si="44"/>
        <v>0</v>
      </c>
      <c r="G30" s="50">
        <f t="shared" si="44"/>
        <v>0</v>
      </c>
      <c r="H30" s="50">
        <f t="shared" si="44"/>
        <v>0</v>
      </c>
      <c r="I30" s="50">
        <f t="shared" si="44"/>
        <v>0</v>
      </c>
      <c r="J30" s="50">
        <f t="shared" si="44"/>
        <v>0</v>
      </c>
      <c r="K30" s="50">
        <f t="shared" si="44"/>
        <v>0</v>
      </c>
      <c r="L30" s="50">
        <f t="shared" si="44"/>
        <v>6.75</v>
      </c>
      <c r="M30" s="50">
        <f t="shared" si="44"/>
        <v>0</v>
      </c>
      <c r="N30" s="50">
        <f t="shared" si="44"/>
        <v>11</v>
      </c>
      <c r="O30" s="50">
        <f t="shared" si="44"/>
        <v>9</v>
      </c>
      <c r="P30" s="50">
        <f t="shared" si="44"/>
        <v>16.25</v>
      </c>
      <c r="Q30" s="50">
        <f t="shared" si="44"/>
        <v>24.5</v>
      </c>
      <c r="R30" s="50">
        <f t="shared" si="44"/>
        <v>41.25</v>
      </c>
      <c r="S30" s="50">
        <f t="shared" si="44"/>
        <v>76</v>
      </c>
      <c r="T30" s="50">
        <f t="shared" si="44"/>
        <v>80.75</v>
      </c>
      <c r="U30" s="50">
        <f t="shared" si="44"/>
        <v>90</v>
      </c>
      <c r="V30" s="50">
        <f t="shared" si="44"/>
        <v>166.25</v>
      </c>
      <c r="W30" s="50">
        <f t="shared" si="44"/>
        <v>210</v>
      </c>
      <c r="X30" s="50">
        <f t="shared" si="44"/>
        <v>362.25</v>
      </c>
      <c r="Y30" s="50">
        <f t="shared" si="44"/>
        <v>396</v>
      </c>
      <c r="Z30" s="50">
        <f t="shared" si="44"/>
        <v>402.5</v>
      </c>
      <c r="AA30" s="50">
        <f t="shared" si="44"/>
        <v>540</v>
      </c>
      <c r="AB30" s="50">
        <f t="shared" si="44"/>
        <v>850</v>
      </c>
      <c r="AC30" s="50">
        <f t="shared" si="44"/>
        <v>962</v>
      </c>
      <c r="AD30" s="50">
        <f t="shared" si="44"/>
        <v>1147.5</v>
      </c>
      <c r="AE30" s="50">
        <f t="shared" si="44"/>
        <v>1561</v>
      </c>
      <c r="AF30" s="50">
        <f t="shared" si="44"/>
        <v>1819.75</v>
      </c>
      <c r="AG30" s="50">
        <f t="shared" si="44"/>
        <v>2032.5</v>
      </c>
      <c r="AH30" s="50">
        <f t="shared" si="44"/>
        <v>2511</v>
      </c>
      <c r="AI30" s="50">
        <f t="shared" ref="AI30:AQ30" si="45">AI12*AI3</f>
        <v>2408</v>
      </c>
      <c r="AJ30" s="50">
        <f t="shared" si="45"/>
        <v>2318.25</v>
      </c>
      <c r="AK30" s="50">
        <f t="shared" si="45"/>
        <v>1929.5</v>
      </c>
      <c r="AL30" s="50">
        <f t="shared" si="45"/>
        <v>1715</v>
      </c>
      <c r="AM30" s="50">
        <f t="shared" si="45"/>
        <v>1440</v>
      </c>
      <c r="AN30" s="50">
        <f t="shared" si="45"/>
        <v>851</v>
      </c>
      <c r="AO30" s="50">
        <f t="shared" si="45"/>
        <v>418</v>
      </c>
      <c r="AP30" s="50">
        <f t="shared" si="45"/>
        <v>204.75</v>
      </c>
      <c r="AQ30" s="50">
        <f t="shared" si="45"/>
        <v>60</v>
      </c>
      <c r="AR30" s="51">
        <f t="shared" si="24"/>
        <v>24660.75</v>
      </c>
      <c r="AS30" s="51"/>
      <c r="AT30" s="55"/>
      <c r="AU30" s="54"/>
      <c r="AV30" s="52"/>
      <c r="AW30" s="53">
        <f t="shared" si="25"/>
        <v>0</v>
      </c>
      <c r="AX30" s="54" t="e">
        <f t="shared" si="26"/>
        <v>#N/A</v>
      </c>
      <c r="AY30" s="52">
        <f t="shared" si="27"/>
        <v>60</v>
      </c>
      <c r="AZ30" s="53">
        <f t="shared" si="28"/>
        <v>2.4330160274930812E-3</v>
      </c>
      <c r="BA30" s="54" t="e">
        <f t="shared" si="29"/>
        <v>#N/A</v>
      </c>
    </row>
    <row r="31" spans="1:58" ht="19.5" customHeight="1">
      <c r="A31" s="44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</row>
    <row r="32" spans="1:58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58" s="16" customFormat="1" ht="19.5" customHeight="1">
      <c r="A33" s="13"/>
      <c r="B33" s="13" t="s">
        <v>89</v>
      </c>
      <c r="C33" s="50">
        <f>C15*C3</f>
        <v>0</v>
      </c>
      <c r="D33" s="50">
        <f t="shared" ref="D33:AQ33" si="46">D15*D3</f>
        <v>0</v>
      </c>
      <c r="E33" s="50">
        <f t="shared" si="46"/>
        <v>0.5</v>
      </c>
      <c r="F33" s="50">
        <f t="shared" si="46"/>
        <v>0</v>
      </c>
      <c r="G33" s="50">
        <f t="shared" si="46"/>
        <v>1</v>
      </c>
      <c r="H33" s="50">
        <f t="shared" si="46"/>
        <v>0</v>
      </c>
      <c r="I33" s="50">
        <f t="shared" si="46"/>
        <v>0</v>
      </c>
      <c r="J33" s="50">
        <f t="shared" si="46"/>
        <v>0</v>
      </c>
      <c r="K33" s="50">
        <f t="shared" si="46"/>
        <v>0</v>
      </c>
      <c r="L33" s="50">
        <f t="shared" si="46"/>
        <v>11.25</v>
      </c>
      <c r="M33" s="50">
        <f t="shared" si="46"/>
        <v>17.5</v>
      </c>
      <c r="N33" s="50">
        <f t="shared" si="46"/>
        <v>16.5</v>
      </c>
      <c r="O33" s="50">
        <f t="shared" si="46"/>
        <v>33</v>
      </c>
      <c r="P33" s="50">
        <f t="shared" si="46"/>
        <v>58.5</v>
      </c>
      <c r="Q33" s="50">
        <f t="shared" si="46"/>
        <v>63</v>
      </c>
      <c r="R33" s="50">
        <f t="shared" si="46"/>
        <v>116.25</v>
      </c>
      <c r="S33" s="50">
        <f t="shared" si="46"/>
        <v>160</v>
      </c>
      <c r="T33" s="50">
        <f t="shared" si="46"/>
        <v>233.75</v>
      </c>
      <c r="U33" s="50">
        <f t="shared" si="46"/>
        <v>283.5</v>
      </c>
      <c r="V33" s="50">
        <f t="shared" si="46"/>
        <v>351.5</v>
      </c>
      <c r="W33" s="50">
        <f t="shared" si="46"/>
        <v>565</v>
      </c>
      <c r="X33" s="50">
        <f t="shared" si="46"/>
        <v>771.75</v>
      </c>
      <c r="Y33" s="50">
        <f t="shared" si="46"/>
        <v>924</v>
      </c>
      <c r="Z33" s="50">
        <f t="shared" si="46"/>
        <v>1144.25</v>
      </c>
      <c r="AA33" s="50">
        <f t="shared" si="46"/>
        <v>1746</v>
      </c>
      <c r="AB33" s="50">
        <f t="shared" si="46"/>
        <v>1900</v>
      </c>
      <c r="AC33" s="50">
        <f t="shared" si="46"/>
        <v>2346.5</v>
      </c>
      <c r="AD33" s="50">
        <f t="shared" si="46"/>
        <v>3213</v>
      </c>
      <c r="AE33" s="50">
        <f t="shared" si="46"/>
        <v>3507</v>
      </c>
      <c r="AF33" s="50">
        <f t="shared" si="46"/>
        <v>3907.75</v>
      </c>
      <c r="AG33" s="50">
        <f t="shared" si="46"/>
        <v>3757.5</v>
      </c>
      <c r="AH33" s="50">
        <f t="shared" si="46"/>
        <v>3727.75</v>
      </c>
      <c r="AI33" s="50">
        <f t="shared" si="46"/>
        <v>3368</v>
      </c>
      <c r="AJ33" s="50">
        <f t="shared" si="46"/>
        <v>3151.5</v>
      </c>
      <c r="AK33" s="50">
        <f t="shared" si="46"/>
        <v>2261</v>
      </c>
      <c r="AL33" s="50">
        <f t="shared" si="46"/>
        <v>1575</v>
      </c>
      <c r="AM33" s="50">
        <f t="shared" si="46"/>
        <v>891</v>
      </c>
      <c r="AN33" s="50">
        <f t="shared" si="46"/>
        <v>536.5</v>
      </c>
      <c r="AO33" s="50">
        <f t="shared" si="46"/>
        <v>114</v>
      </c>
      <c r="AP33" s="50">
        <f t="shared" si="46"/>
        <v>39</v>
      </c>
      <c r="AQ33" s="50">
        <f t="shared" si="46"/>
        <v>10</v>
      </c>
      <c r="AR33" s="67">
        <f>SUM(C33:AQ33)</f>
        <v>40802.75</v>
      </c>
      <c r="AS33" s="15"/>
      <c r="AT33" s="14"/>
      <c r="AU33" s="19">
        <f>AR33/AR15</f>
        <v>6.9939578333904695</v>
      </c>
      <c r="AW33" s="68">
        <f>SUM(C33:AA33)</f>
        <v>6497.25</v>
      </c>
      <c r="AX33" s="69">
        <f>AW33/AR33</f>
        <v>0.15923559073836935</v>
      </c>
      <c r="AY33" s="70">
        <f>SUM(AB33:AI33)</f>
        <v>25727.5</v>
      </c>
      <c r="AZ33" s="71">
        <f>AY33/AR33</f>
        <v>0.63053348119918384</v>
      </c>
      <c r="BA33" s="70">
        <f>SUM(AJ33:AP33)</f>
        <v>8568</v>
      </c>
      <c r="BB33" s="71">
        <f t="shared" ref="BB33" si="47">BA33/AR33</f>
        <v>0.20998584654220609</v>
      </c>
      <c r="BC33" s="23" t="e">
        <f>SUM(#REF!)</f>
        <v>#REF!</v>
      </c>
      <c r="BD33" s="22" t="e">
        <f>BC33/AR33</f>
        <v>#REF!</v>
      </c>
      <c r="BE33" s="52" t="e">
        <f>#REF!</f>
        <v>#REF!</v>
      </c>
      <c r="BF33" s="94" t="e">
        <f>BE33/AR33</f>
        <v>#REF!</v>
      </c>
    </row>
    <row r="34" spans="1:58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58" ht="19.5" customHeight="1">
      <c r="A35" s="44"/>
      <c r="B35" s="44"/>
      <c r="C35" s="50">
        <f>C17*C3</f>
        <v>0</v>
      </c>
      <c r="D35" s="50">
        <f t="shared" ref="D35:AQ35" si="48">D17*D3</f>
        <v>0</v>
      </c>
      <c r="E35" s="50">
        <f t="shared" si="48"/>
        <v>0</v>
      </c>
      <c r="F35" s="50">
        <f t="shared" si="48"/>
        <v>0</v>
      </c>
      <c r="G35" s="50">
        <f t="shared" si="48"/>
        <v>0</v>
      </c>
      <c r="H35" s="50">
        <f t="shared" si="48"/>
        <v>1.25</v>
      </c>
      <c r="I35" s="50">
        <f t="shared" si="48"/>
        <v>6</v>
      </c>
      <c r="J35" s="50">
        <f t="shared" si="48"/>
        <v>3.5</v>
      </c>
      <c r="K35" s="50">
        <f t="shared" si="48"/>
        <v>24</v>
      </c>
      <c r="L35" s="50">
        <f t="shared" si="48"/>
        <v>38.25</v>
      </c>
      <c r="M35" s="50">
        <f t="shared" si="48"/>
        <v>92.5</v>
      </c>
      <c r="N35" s="50">
        <f t="shared" si="48"/>
        <v>123.75</v>
      </c>
      <c r="O35" s="50">
        <f t="shared" si="48"/>
        <v>213</v>
      </c>
      <c r="P35" s="50">
        <f t="shared" si="48"/>
        <v>273</v>
      </c>
      <c r="Q35" s="50">
        <f t="shared" si="48"/>
        <v>332.5</v>
      </c>
      <c r="R35" s="50">
        <f t="shared" si="48"/>
        <v>416.25</v>
      </c>
      <c r="S35" s="50">
        <f t="shared" si="48"/>
        <v>488</v>
      </c>
      <c r="T35" s="50">
        <f t="shared" si="48"/>
        <v>612</v>
      </c>
      <c r="U35" s="50">
        <f t="shared" si="48"/>
        <v>778.5</v>
      </c>
      <c r="V35" s="50">
        <f t="shared" si="48"/>
        <v>817</v>
      </c>
      <c r="W35" s="50">
        <f t="shared" si="48"/>
        <v>825</v>
      </c>
      <c r="X35" s="50">
        <f t="shared" si="48"/>
        <v>1144.5</v>
      </c>
      <c r="Y35" s="50">
        <f t="shared" si="48"/>
        <v>1171.5</v>
      </c>
      <c r="Z35" s="50">
        <f t="shared" si="48"/>
        <v>1236.25</v>
      </c>
      <c r="AA35" s="50">
        <f t="shared" si="48"/>
        <v>1470</v>
      </c>
      <c r="AB35" s="50">
        <f t="shared" si="48"/>
        <v>1787.5</v>
      </c>
      <c r="AC35" s="50">
        <f t="shared" si="48"/>
        <v>2086.5</v>
      </c>
      <c r="AD35" s="50">
        <f t="shared" si="48"/>
        <v>2376</v>
      </c>
      <c r="AE35" s="50">
        <f t="shared" si="48"/>
        <v>2814</v>
      </c>
      <c r="AF35" s="50">
        <f t="shared" si="48"/>
        <v>2965.25</v>
      </c>
      <c r="AG35" s="50">
        <f t="shared" si="48"/>
        <v>3607.5</v>
      </c>
      <c r="AH35" s="50">
        <f t="shared" si="48"/>
        <v>3890.5</v>
      </c>
      <c r="AI35" s="50">
        <f t="shared" si="48"/>
        <v>4168</v>
      </c>
      <c r="AJ35" s="50">
        <f t="shared" si="48"/>
        <v>4092</v>
      </c>
      <c r="AK35" s="50">
        <f t="shared" si="48"/>
        <v>5431.5</v>
      </c>
      <c r="AL35" s="50">
        <f t="shared" si="48"/>
        <v>5573.75</v>
      </c>
      <c r="AM35" s="50">
        <f t="shared" si="48"/>
        <v>6291</v>
      </c>
      <c r="AN35" s="50">
        <f t="shared" si="48"/>
        <v>7585</v>
      </c>
      <c r="AO35" s="50">
        <f t="shared" si="48"/>
        <v>8369.5</v>
      </c>
      <c r="AP35" s="50">
        <f t="shared" si="48"/>
        <v>4787.25</v>
      </c>
      <c r="AQ35" s="50">
        <f t="shared" si="48"/>
        <v>9870</v>
      </c>
      <c r="AR35" s="67">
        <f>SUM(C35:AQ35)</f>
        <v>85762</v>
      </c>
      <c r="AU35" s="46">
        <f>AR35/AR8</f>
        <v>15.612961951574732</v>
      </c>
    </row>
    <row r="36" spans="1:58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58" ht="19.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58" ht="19.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58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58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58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58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58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58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58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58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58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58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  <row r="50" spans="1:43" ht="15.75" customHeight="1">
      <c r="A50" s="44"/>
      <c r="B50" s="44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</row>
    <row r="51" spans="1:43" ht="15.75" customHeight="1">
      <c r="A51" s="44"/>
      <c r="B51" s="44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</row>
  </sheetData>
  <mergeCells count="12">
    <mergeCell ref="BC2:BD2"/>
    <mergeCell ref="BE2:BF2"/>
    <mergeCell ref="BA2:BB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V54"/>
  <sheetViews>
    <sheetView view="pageBreakPreview" zoomScale="70" zoomScaleNormal="55" zoomScaleSheetLayoutView="70" zoomScalePageLayoutView="55" workbookViewId="0">
      <selection activeCell="B3" sqref="B3:O17"/>
    </sheetView>
  </sheetViews>
  <sheetFormatPr defaultColWidth="12.85546875" defaultRowHeight="15" customHeight="1"/>
  <cols>
    <col min="1" max="1" width="4.7109375" style="72" customWidth="1"/>
    <col min="2" max="2" width="22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5" width="8" style="72" customWidth="1"/>
    <col min="16" max="17" width="9" style="72" customWidth="1"/>
    <col min="18" max="16384" width="12.85546875" style="72"/>
  </cols>
  <sheetData>
    <row r="1" spans="1:22" ht="21.75" customHeight="1">
      <c r="A1" s="276" t="s">
        <v>419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82"/>
      <c r="O1" s="82"/>
    </row>
    <row r="2" spans="1:22" ht="21.75" customHeight="1">
      <c r="A2" s="282" t="s">
        <v>444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2" ht="32.25" customHeight="1">
      <c r="A3" s="277" t="s">
        <v>0</v>
      </c>
      <c r="B3" s="277" t="s">
        <v>13</v>
      </c>
      <c r="C3" s="278" t="s">
        <v>93</v>
      </c>
      <c r="D3" s="281" t="s">
        <v>90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</row>
    <row r="4" spans="1:22" ht="32.25" customHeight="1">
      <c r="A4" s="277"/>
      <c r="B4" s="277"/>
      <c r="C4" s="279"/>
      <c r="D4" s="272" t="s">
        <v>2</v>
      </c>
      <c r="E4" s="272" t="s">
        <v>3</v>
      </c>
      <c r="F4" s="274" t="s">
        <v>87</v>
      </c>
      <c r="G4" s="274"/>
      <c r="H4" s="275" t="s">
        <v>465</v>
      </c>
      <c r="I4" s="275"/>
      <c r="J4" s="265" t="s">
        <v>461</v>
      </c>
      <c r="K4" s="265"/>
      <c r="L4" s="265" t="s">
        <v>338</v>
      </c>
      <c r="M4" s="266"/>
      <c r="N4" s="267">
        <v>10</v>
      </c>
      <c r="O4" s="267"/>
      <c r="P4" s="95"/>
      <c r="Q4" s="95"/>
      <c r="R4" s="95"/>
      <c r="S4" s="95"/>
      <c r="T4" s="95"/>
      <c r="U4" s="95"/>
      <c r="V4" s="96"/>
    </row>
    <row r="5" spans="1:22" ht="32.25" customHeight="1">
      <c r="A5" s="277"/>
      <c r="B5" s="277"/>
      <c r="C5" s="280"/>
      <c r="D5" s="273"/>
      <c r="E5" s="273"/>
      <c r="F5" s="12" t="s">
        <v>92</v>
      </c>
      <c r="G5" s="11" t="s">
        <v>14</v>
      </c>
      <c r="H5" s="12" t="s">
        <v>92</v>
      </c>
      <c r="I5" s="11" t="s">
        <v>14</v>
      </c>
      <c r="J5" s="12" t="s">
        <v>92</v>
      </c>
      <c r="K5" s="11" t="s">
        <v>14</v>
      </c>
      <c r="L5" s="12" t="s">
        <v>92</v>
      </c>
      <c r="M5" s="11" t="s">
        <v>14</v>
      </c>
      <c r="N5" s="12" t="s">
        <v>92</v>
      </c>
      <c r="O5" s="11" t="s">
        <v>14</v>
      </c>
      <c r="P5" s="95"/>
      <c r="Q5" s="95"/>
      <c r="R5" s="95"/>
      <c r="S5" s="95"/>
      <c r="T5" s="95"/>
      <c r="U5" s="95"/>
      <c r="V5" s="96"/>
    </row>
    <row r="6" spans="1:22" ht="32.25" customHeight="1">
      <c r="A6" s="83">
        <v>1</v>
      </c>
      <c r="B6" s="57" t="s">
        <v>21</v>
      </c>
      <c r="C6" s="127">
        <v>5493</v>
      </c>
      <c r="D6" s="106">
        <v>7.5039595849262701</v>
      </c>
      <c r="E6" s="107">
        <v>1</v>
      </c>
      <c r="F6" s="302">
        <v>154</v>
      </c>
      <c r="G6" s="108">
        <v>2.8035681776806844E-2</v>
      </c>
      <c r="H6" s="303">
        <v>2016</v>
      </c>
      <c r="I6" s="109">
        <v>0.36701256144183508</v>
      </c>
      <c r="J6" s="303">
        <v>2817</v>
      </c>
      <c r="K6" s="109">
        <v>0.51283451665756419</v>
      </c>
      <c r="L6" s="303">
        <v>506</v>
      </c>
      <c r="M6" s="109">
        <v>9.2117240123793923E-2</v>
      </c>
      <c r="N6" s="61">
        <v>8</v>
      </c>
      <c r="O6" s="110">
        <v>1.4563990533406153E-3</v>
      </c>
      <c r="P6" s="81"/>
      <c r="Q6" s="81"/>
      <c r="R6" s="81"/>
      <c r="S6" s="81"/>
      <c r="T6" s="81"/>
      <c r="U6" s="81"/>
    </row>
    <row r="7" spans="1:22" ht="32.25" customHeight="1">
      <c r="A7" s="83">
        <v>2</v>
      </c>
      <c r="B7" s="49" t="s">
        <v>157</v>
      </c>
      <c r="C7" s="83">
        <v>3320</v>
      </c>
      <c r="D7" s="19">
        <v>7.4279367469879514</v>
      </c>
      <c r="E7" s="18">
        <v>2</v>
      </c>
      <c r="F7" s="17">
        <v>126</v>
      </c>
      <c r="G7" s="20">
        <v>3.7951807228915661E-2</v>
      </c>
      <c r="H7" s="21">
        <v>1271</v>
      </c>
      <c r="I7" s="22">
        <v>0.38283132530120484</v>
      </c>
      <c r="J7" s="21">
        <v>1600</v>
      </c>
      <c r="K7" s="22">
        <v>0.48192771084337349</v>
      </c>
      <c r="L7" s="21">
        <v>323</v>
      </c>
      <c r="M7" s="22">
        <v>9.7289156626506029E-2</v>
      </c>
      <c r="N7" s="52">
        <v>6</v>
      </c>
      <c r="O7" s="94">
        <v>1.8072289156626507E-3</v>
      </c>
      <c r="P7" s="81"/>
      <c r="Q7" s="81"/>
      <c r="R7" s="81"/>
      <c r="S7" s="81"/>
      <c r="T7" s="81"/>
      <c r="U7" s="81"/>
    </row>
    <row r="8" spans="1:22" ht="32.25" customHeight="1">
      <c r="A8" s="83">
        <v>3</v>
      </c>
      <c r="B8" s="49" t="s">
        <v>22</v>
      </c>
      <c r="C8" s="83">
        <v>4083</v>
      </c>
      <c r="D8" s="19">
        <v>7.3913176585843745</v>
      </c>
      <c r="E8" s="18">
        <v>3</v>
      </c>
      <c r="F8" s="17">
        <v>170</v>
      </c>
      <c r="G8" s="20">
        <v>4.1636051922605929E-2</v>
      </c>
      <c r="H8" s="21">
        <v>1670</v>
      </c>
      <c r="I8" s="22">
        <v>0.40901298065148173</v>
      </c>
      <c r="J8" s="21">
        <v>1832</v>
      </c>
      <c r="K8" s="22">
        <v>0.44868968895420036</v>
      </c>
      <c r="L8" s="21">
        <v>411</v>
      </c>
      <c r="M8" s="22">
        <v>0.10066127847171198</v>
      </c>
      <c r="N8" s="52">
        <v>7</v>
      </c>
      <c r="O8" s="94">
        <v>1.7144256674014205E-3</v>
      </c>
      <c r="P8" s="81"/>
      <c r="Q8" s="81"/>
      <c r="R8" s="81"/>
      <c r="S8" s="81"/>
      <c r="T8" s="81"/>
      <c r="U8" s="81"/>
    </row>
    <row r="9" spans="1:22" ht="32.25" customHeight="1">
      <c r="A9" s="83">
        <v>4</v>
      </c>
      <c r="B9" s="49" t="s">
        <v>165</v>
      </c>
      <c r="C9" s="83">
        <v>9880</v>
      </c>
      <c r="D9" s="19">
        <v>7.2363360323886639</v>
      </c>
      <c r="E9" s="18">
        <v>4</v>
      </c>
      <c r="F9" s="17">
        <v>554</v>
      </c>
      <c r="G9" s="20">
        <v>5.6072874493927123E-2</v>
      </c>
      <c r="H9" s="21">
        <v>4180</v>
      </c>
      <c r="I9" s="22">
        <v>0.42307692307692307</v>
      </c>
      <c r="J9" s="21">
        <v>4394</v>
      </c>
      <c r="K9" s="22">
        <v>0.44473684210526315</v>
      </c>
      <c r="L9" s="21">
        <v>752</v>
      </c>
      <c r="M9" s="22">
        <v>7.6113360323886645E-2</v>
      </c>
      <c r="N9" s="52">
        <v>9</v>
      </c>
      <c r="O9" s="94">
        <v>9.1093117408906881E-4</v>
      </c>
      <c r="P9" s="81"/>
      <c r="Q9" s="81"/>
      <c r="R9" s="81"/>
      <c r="S9" s="81"/>
      <c r="T9" s="81"/>
      <c r="U9" s="81"/>
    </row>
    <row r="10" spans="1:22" s="63" customFormat="1" ht="32.25" customHeight="1">
      <c r="A10" s="127">
        <v>5</v>
      </c>
      <c r="B10" s="49" t="s">
        <v>172</v>
      </c>
      <c r="C10" s="83">
        <v>3023</v>
      </c>
      <c r="D10" s="19">
        <v>7.1457161759841217</v>
      </c>
      <c r="E10" s="18">
        <v>5</v>
      </c>
      <c r="F10" s="17">
        <v>256</v>
      </c>
      <c r="G10" s="20">
        <v>8.4684088653655315E-2</v>
      </c>
      <c r="H10" s="21">
        <v>1261</v>
      </c>
      <c r="I10" s="22">
        <v>0.41713529606351307</v>
      </c>
      <c r="J10" s="21">
        <v>1260</v>
      </c>
      <c r="K10" s="22">
        <v>0.41680449884220971</v>
      </c>
      <c r="L10" s="21">
        <v>246</v>
      </c>
      <c r="M10" s="22">
        <v>8.1376116440621898E-2</v>
      </c>
      <c r="N10" s="52">
        <v>8</v>
      </c>
      <c r="O10" s="94">
        <v>2.6463777704267286E-3</v>
      </c>
      <c r="P10" s="229"/>
      <c r="Q10" s="229"/>
      <c r="R10" s="229"/>
      <c r="S10" s="229"/>
      <c r="T10" s="229"/>
      <c r="U10" s="229"/>
    </row>
    <row r="11" spans="1:22" ht="32.25" customHeight="1">
      <c r="A11" s="83">
        <v>6</v>
      </c>
      <c r="B11" s="49" t="s">
        <v>151</v>
      </c>
      <c r="C11" s="83">
        <v>2833</v>
      </c>
      <c r="D11" s="19">
        <v>7.1201906106600781</v>
      </c>
      <c r="E11" s="18">
        <v>6</v>
      </c>
      <c r="F11" s="17">
        <v>261</v>
      </c>
      <c r="G11" s="20">
        <v>9.21284857042005E-2</v>
      </c>
      <c r="H11" s="21">
        <v>1143</v>
      </c>
      <c r="I11" s="22">
        <v>0.4034592304977056</v>
      </c>
      <c r="J11" s="21">
        <v>1225</v>
      </c>
      <c r="K11" s="22">
        <v>0.43240381221320157</v>
      </c>
      <c r="L11" s="21">
        <v>204</v>
      </c>
      <c r="M11" s="22">
        <v>7.2008471584892333E-2</v>
      </c>
      <c r="N11" s="52">
        <v>0</v>
      </c>
      <c r="O11" s="94">
        <v>0</v>
      </c>
      <c r="P11" s="81"/>
      <c r="Q11" s="81"/>
      <c r="R11" s="81"/>
      <c r="S11" s="81"/>
      <c r="T11" s="81"/>
      <c r="U11" s="81"/>
    </row>
    <row r="12" spans="1:22" ht="32.25" customHeight="1">
      <c r="A12" s="83">
        <v>7</v>
      </c>
      <c r="B12" s="49" t="s">
        <v>169</v>
      </c>
      <c r="C12" s="83">
        <v>6008</v>
      </c>
      <c r="D12" s="19">
        <v>7.0926264980026632</v>
      </c>
      <c r="E12" s="18">
        <v>7</v>
      </c>
      <c r="F12" s="17">
        <v>494</v>
      </c>
      <c r="G12" s="20">
        <v>8.2223701731025306E-2</v>
      </c>
      <c r="H12" s="21">
        <v>2621</v>
      </c>
      <c r="I12" s="22">
        <v>0.43625166444740349</v>
      </c>
      <c r="J12" s="21">
        <v>2409</v>
      </c>
      <c r="K12" s="22">
        <v>0.40096537949400801</v>
      </c>
      <c r="L12" s="21">
        <v>484</v>
      </c>
      <c r="M12" s="22">
        <v>8.0559254327563251E-2</v>
      </c>
      <c r="N12" s="52">
        <v>4</v>
      </c>
      <c r="O12" s="94">
        <v>6.6577896138482028E-4</v>
      </c>
      <c r="P12" s="81"/>
      <c r="Q12" s="81"/>
      <c r="R12" s="81"/>
      <c r="S12" s="81"/>
      <c r="T12" s="81"/>
      <c r="U12" s="81"/>
    </row>
    <row r="13" spans="1:22" ht="32.25" customHeight="1">
      <c r="A13" s="83">
        <v>8</v>
      </c>
      <c r="B13" s="49" t="s">
        <v>23</v>
      </c>
      <c r="C13" s="83">
        <v>7467</v>
      </c>
      <c r="D13" s="19">
        <v>7.0774072586045262</v>
      </c>
      <c r="E13" s="18">
        <v>8</v>
      </c>
      <c r="F13" s="17">
        <v>591</v>
      </c>
      <c r="G13" s="20">
        <v>7.914825231016473E-2</v>
      </c>
      <c r="H13" s="21">
        <v>3340</v>
      </c>
      <c r="I13" s="22">
        <v>0.4473014597562609</v>
      </c>
      <c r="J13" s="21">
        <v>3028</v>
      </c>
      <c r="K13" s="22">
        <v>0.40551761082094551</v>
      </c>
      <c r="L13" s="21">
        <v>508</v>
      </c>
      <c r="M13" s="22">
        <v>6.8032677112628906E-2</v>
      </c>
      <c r="N13" s="52">
        <v>9</v>
      </c>
      <c r="O13" s="94">
        <v>1.2053033346725592E-3</v>
      </c>
      <c r="P13" s="81"/>
      <c r="Q13" s="81"/>
      <c r="R13" s="81"/>
      <c r="S13" s="81"/>
      <c r="T13" s="81"/>
      <c r="U13" s="81"/>
    </row>
    <row r="14" spans="1:22" ht="32.25" customHeight="1">
      <c r="A14" s="83">
        <v>9</v>
      </c>
      <c r="B14" s="49" t="s">
        <v>478</v>
      </c>
      <c r="C14" s="83">
        <v>26137</v>
      </c>
      <c r="D14" s="19">
        <v>6.8402073688640623</v>
      </c>
      <c r="E14" s="18">
        <v>9</v>
      </c>
      <c r="F14" s="17">
        <v>3655</v>
      </c>
      <c r="G14" s="20">
        <v>0.139840073459081</v>
      </c>
      <c r="H14" s="21">
        <v>11090</v>
      </c>
      <c r="I14" s="22">
        <v>0.42430271262960556</v>
      </c>
      <c r="J14" s="21">
        <v>9422</v>
      </c>
      <c r="K14" s="22">
        <v>0.36048513601407967</v>
      </c>
      <c r="L14" s="21">
        <v>1970</v>
      </c>
      <c r="M14" s="22">
        <v>7.5372077897233811E-2</v>
      </c>
      <c r="N14" s="52">
        <v>25</v>
      </c>
      <c r="O14" s="94">
        <v>9.5649845047251028E-4</v>
      </c>
      <c r="P14" s="81"/>
      <c r="Q14" s="81"/>
      <c r="R14" s="81"/>
      <c r="S14" s="81"/>
      <c r="T14" s="81"/>
      <c r="U14" s="81"/>
    </row>
    <row r="15" spans="1:22" ht="32.25" customHeight="1">
      <c r="A15" s="84"/>
      <c r="B15" s="84"/>
      <c r="C15" s="85"/>
      <c r="D15" s="86"/>
      <c r="E15" s="86"/>
      <c r="F15" s="86"/>
      <c r="G15" s="86"/>
      <c r="H15" s="86"/>
      <c r="I15" s="86"/>
      <c r="J15" s="86"/>
      <c r="K15" s="85"/>
      <c r="L15" s="85"/>
      <c r="M15" s="85"/>
      <c r="N15" s="85"/>
      <c r="O15" s="85"/>
    </row>
    <row r="16" spans="1:22" ht="32.25" customHeight="1">
      <c r="A16" s="84"/>
      <c r="B16" s="84"/>
      <c r="C16" s="85"/>
      <c r="D16" s="86"/>
      <c r="E16" s="86"/>
      <c r="F16" s="86"/>
      <c r="G16" s="86"/>
      <c r="H16" s="86"/>
      <c r="I16" s="86"/>
      <c r="J16" s="86"/>
      <c r="K16" s="85"/>
      <c r="L16" s="85"/>
      <c r="M16" s="85"/>
      <c r="N16" s="85"/>
      <c r="O16" s="85"/>
    </row>
    <row r="17" spans="1:15" s="77" customFormat="1" ht="44.25" customHeight="1">
      <c r="A17" s="87"/>
      <c r="B17" s="87" t="s">
        <v>89</v>
      </c>
      <c r="C17" s="83">
        <v>5834</v>
      </c>
      <c r="D17" s="87">
        <v>6.9939578333904695</v>
      </c>
      <c r="E17" s="90"/>
      <c r="F17" s="91">
        <v>330</v>
      </c>
      <c r="G17" s="92">
        <v>5.6564964004113816E-2</v>
      </c>
      <c r="H17" s="93">
        <v>3099</v>
      </c>
      <c r="I17" s="89">
        <v>0.5311964346931779</v>
      </c>
      <c r="J17" s="93">
        <v>2231</v>
      </c>
      <c r="K17" s="89">
        <v>0.38241343846417553</v>
      </c>
      <c r="L17" s="88">
        <v>174</v>
      </c>
      <c r="M17" s="89">
        <v>2.9825162838532739E-2</v>
      </c>
      <c r="N17" s="97">
        <v>1</v>
      </c>
      <c r="O17" s="89">
        <v>1.7140898183064793E-4</v>
      </c>
    </row>
    <row r="18" spans="1:15" ht="15.75" customHeight="1">
      <c r="A18" s="44"/>
      <c r="B18" s="44"/>
    </row>
    <row r="19" spans="1:15" ht="15.75" customHeight="1">
      <c r="A19" s="44"/>
      <c r="B19" s="44"/>
      <c r="D19" s="145">
        <f>D14-D17</f>
        <v>-0.15375046452640717</v>
      </c>
    </row>
    <row r="20" spans="1:15" ht="15.75" customHeight="1">
      <c r="A20" s="44"/>
      <c r="B20" s="44"/>
    </row>
    <row r="21" spans="1:15" ht="15.75" customHeight="1">
      <c r="A21" s="44"/>
      <c r="B21" s="44"/>
    </row>
    <row r="22" spans="1:15" ht="15.75" customHeight="1">
      <c r="A22" s="44"/>
      <c r="B22" s="44"/>
    </row>
    <row r="23" spans="1:15" ht="15.75" customHeight="1">
      <c r="A23" s="44"/>
      <c r="B23" s="44"/>
    </row>
    <row r="24" spans="1:15" ht="15.75" hidden="1" customHeight="1">
      <c r="A24" s="48">
        <v>1</v>
      </c>
      <c r="B24" s="49" t="s">
        <v>164</v>
      </c>
      <c r="C24" s="51" t="e">
        <f>SUM(#REF!)</f>
        <v>#REF!</v>
      </c>
      <c r="D24" s="74">
        <v>7.6879999999999997</v>
      </c>
      <c r="E24" s="73">
        <v>1</v>
      </c>
      <c r="F24" s="17" t="e">
        <f>SUM(#REF!)</f>
        <v>#REF!</v>
      </c>
      <c r="G24" s="20" t="e">
        <f>F24/C24</f>
        <v>#REF!</v>
      </c>
      <c r="H24" s="21" t="e">
        <f>SUM(#REF!)</f>
        <v>#REF!</v>
      </c>
      <c r="I24" s="22" t="e">
        <f t="shared" ref="I24:I33" si="0">H24/C24</f>
        <v>#REF!</v>
      </c>
      <c r="J24" s="21" t="e">
        <f>SUM(#REF!)</f>
        <v>#REF!</v>
      </c>
      <c r="K24" s="22" t="e">
        <f>J24/C24</f>
        <v>#REF!</v>
      </c>
      <c r="L24" s="23" t="e">
        <f>SUM(#REF!)</f>
        <v>#REF!</v>
      </c>
      <c r="M24" s="22" t="e">
        <f>L24/C24</f>
        <v>#REF!</v>
      </c>
      <c r="N24" s="80"/>
      <c r="O24" s="80"/>
    </row>
    <row r="25" spans="1:15" ht="15.75" hidden="1" customHeight="1">
      <c r="A25" s="48">
        <v>2</v>
      </c>
      <c r="B25" s="49" t="s">
        <v>337</v>
      </c>
      <c r="C25" s="51" t="e">
        <f>SUM(#REF!)</f>
        <v>#REF!</v>
      </c>
      <c r="D25" s="54"/>
      <c r="E25" s="78"/>
      <c r="F25" s="79" t="e">
        <f t="shared" ref="F25:F33" si="1">E25/C25</f>
        <v>#REF!</v>
      </c>
      <c r="G25" s="54" t="e">
        <f t="shared" ref="G25:G33" si="2">RANK(F25,$F$6:$F$14,0)</f>
        <v>#REF!</v>
      </c>
      <c r="H25" s="78" t="e">
        <f>SUM(#REF!)</f>
        <v>#REF!</v>
      </c>
      <c r="I25" s="79" t="e">
        <f t="shared" si="0"/>
        <v>#REF!</v>
      </c>
      <c r="J25" s="54" t="e">
        <f t="shared" ref="J25:J33" si="3">RANK(I25,$I$6:$I$14,0)</f>
        <v>#REF!</v>
      </c>
    </row>
    <row r="26" spans="1:15" ht="15.75" hidden="1" customHeight="1">
      <c r="A26" s="48">
        <v>3</v>
      </c>
      <c r="B26" s="49" t="s">
        <v>23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5" ht="15.75" hidden="1" customHeight="1">
      <c r="A27" s="48">
        <v>4</v>
      </c>
      <c r="B27" s="49" t="s">
        <v>199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5" ht="15.75" hidden="1" customHeight="1">
      <c r="A28" s="48">
        <v>16</v>
      </c>
      <c r="B28" s="49" t="s">
        <v>22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5" ht="15.75" hidden="1" customHeight="1">
      <c r="A29" s="48">
        <v>19</v>
      </c>
      <c r="B29" s="49" t="s">
        <v>21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5" ht="15.75" hidden="1" customHeight="1">
      <c r="A30" s="48">
        <v>25</v>
      </c>
      <c r="B30" s="49" t="s">
        <v>165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5" ht="15.75" hidden="1" customHeight="1">
      <c r="A31" s="48">
        <v>27</v>
      </c>
      <c r="B31" s="49" t="s">
        <v>157</v>
      </c>
      <c r="C31" s="51" t="e">
        <f>SUM(#REF!)</f>
        <v>#REF!</v>
      </c>
      <c r="D31" s="54"/>
      <c r="E31" s="78"/>
      <c r="F31" s="79" t="e">
        <f t="shared" si="1"/>
        <v>#REF!</v>
      </c>
      <c r="G31" s="54" t="e">
        <f t="shared" si="2"/>
        <v>#REF!</v>
      </c>
      <c r="H31" s="78" t="e">
        <f>SUM(#REF!)</f>
        <v>#REF!</v>
      </c>
      <c r="I31" s="79" t="e">
        <f t="shared" si="0"/>
        <v>#REF!</v>
      </c>
      <c r="J31" s="54" t="e">
        <f t="shared" si="3"/>
        <v>#REF!</v>
      </c>
    </row>
    <row r="32" spans="1:15" ht="15.75" hidden="1" customHeight="1">
      <c r="A32" s="48">
        <v>44</v>
      </c>
      <c r="B32" s="49" t="s">
        <v>146</v>
      </c>
      <c r="C32" s="51" t="e">
        <f>SUM(#REF!)</f>
        <v>#REF!</v>
      </c>
      <c r="D32" s="54"/>
      <c r="E32" s="78"/>
      <c r="F32" s="79" t="e">
        <f t="shared" si="1"/>
        <v>#REF!</v>
      </c>
      <c r="G32" s="54" t="e">
        <f t="shared" si="2"/>
        <v>#REF!</v>
      </c>
      <c r="H32" s="78" t="e">
        <f>SUM(#REF!)</f>
        <v>#REF!</v>
      </c>
      <c r="I32" s="79" t="e">
        <f t="shared" si="0"/>
        <v>#REF!</v>
      </c>
      <c r="J32" s="54" t="e">
        <f t="shared" si="3"/>
        <v>#REF!</v>
      </c>
    </row>
    <row r="33" spans="1:15" ht="15.75" hidden="1" customHeight="1">
      <c r="A33" s="48">
        <v>52</v>
      </c>
      <c r="B33" s="49" t="s">
        <v>195</v>
      </c>
      <c r="C33" s="51" t="e">
        <f>SUM(#REF!)</f>
        <v>#REF!</v>
      </c>
      <c r="D33" s="54"/>
      <c r="E33" s="78"/>
      <c r="F33" s="79" t="e">
        <f t="shared" si="1"/>
        <v>#REF!</v>
      </c>
      <c r="G33" s="54" t="e">
        <f t="shared" si="2"/>
        <v>#REF!</v>
      </c>
      <c r="H33" s="78" t="e">
        <f>SUM(#REF!)</f>
        <v>#REF!</v>
      </c>
      <c r="I33" s="79" t="e">
        <f t="shared" si="0"/>
        <v>#REF!</v>
      </c>
      <c r="J33" s="54" t="e">
        <f t="shared" si="3"/>
        <v>#REF!</v>
      </c>
    </row>
    <row r="34" spans="1:15" ht="15.75" hidden="1" customHeight="1">
      <c r="A34" s="44"/>
      <c r="B34" s="44"/>
    </row>
    <row r="35" spans="1:15" ht="15.75" hidden="1" customHeight="1">
      <c r="A35" s="44"/>
      <c r="B35" s="44"/>
    </row>
    <row r="36" spans="1:15" s="77" customFormat="1" ht="29.25" hidden="1" customHeight="1">
      <c r="A36" s="76"/>
      <c r="B36" s="76" t="s">
        <v>89</v>
      </c>
      <c r="C36" s="51" t="e">
        <f>SUM(#REF!)</f>
        <v>#REF!</v>
      </c>
      <c r="D36" s="74" t="e">
        <f>C36/C17</f>
        <v>#REF!</v>
      </c>
      <c r="F36" s="17" t="e">
        <f>SUM(#REF!)</f>
        <v>#REF!</v>
      </c>
      <c r="G36" s="20" t="e">
        <f>F36/C36</f>
        <v>#REF!</v>
      </c>
      <c r="H36" s="21" t="e">
        <f>SUM(#REF!)</f>
        <v>#REF!</v>
      </c>
      <c r="I36" s="22" t="e">
        <f>H36/C36</f>
        <v>#REF!</v>
      </c>
      <c r="J36" s="21" t="e">
        <f>SUM(#REF!)</f>
        <v>#REF!</v>
      </c>
      <c r="K36" s="22" t="e">
        <f>J36/C36</f>
        <v>#REF!</v>
      </c>
      <c r="L36" s="23" t="e">
        <f>SUM(#REF!)</f>
        <v>#REF!</v>
      </c>
      <c r="M36" s="22" t="e">
        <f>L36/C36</f>
        <v>#REF!</v>
      </c>
      <c r="N36" s="80"/>
      <c r="O36" s="80"/>
    </row>
    <row r="37" spans="1:15" ht="15.75" customHeight="1">
      <c r="A37" s="44"/>
      <c r="B37" s="44"/>
    </row>
    <row r="38" spans="1:15" ht="15.75" customHeight="1">
      <c r="A38" s="44"/>
      <c r="B38" s="44"/>
    </row>
    <row r="39" spans="1:15" ht="15.75" customHeight="1">
      <c r="A39" s="44"/>
      <c r="B39" s="44"/>
    </row>
    <row r="40" spans="1:15" ht="15.75" customHeight="1">
      <c r="A40" s="44"/>
      <c r="B40" s="44"/>
    </row>
    <row r="41" spans="1:15" ht="15.75" customHeight="1">
      <c r="A41" s="44"/>
      <c r="B41" s="44"/>
    </row>
    <row r="42" spans="1:15" ht="15.75" customHeight="1">
      <c r="A42" s="44"/>
      <c r="B42" s="44"/>
    </row>
    <row r="43" spans="1:15" ht="15.75" customHeight="1">
      <c r="A43" s="44"/>
      <c r="B43" s="44"/>
    </row>
    <row r="44" spans="1:15" ht="15.75" customHeight="1">
      <c r="A44" s="44"/>
      <c r="B44" s="44"/>
    </row>
    <row r="45" spans="1:15" ht="15.75" customHeight="1">
      <c r="A45" s="44"/>
      <c r="B45" s="44"/>
    </row>
    <row r="46" spans="1:15" ht="15.75" customHeight="1">
      <c r="A46" s="44"/>
      <c r="B46" s="44"/>
    </row>
    <row r="47" spans="1:15" ht="15.75" customHeight="1">
      <c r="A47" s="44"/>
      <c r="B47" s="44"/>
    </row>
    <row r="48" spans="1:15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  <row r="52" spans="1:2" ht="15.75" customHeight="1">
      <c r="A52" s="44"/>
      <c r="B52" s="44"/>
    </row>
    <row r="53" spans="1:2" ht="15.75" customHeight="1">
      <c r="A53" s="44"/>
      <c r="B53" s="44"/>
    </row>
    <row r="54" spans="1:2" ht="15.75" customHeight="1">
      <c r="A54" s="44"/>
      <c r="B54" s="44"/>
    </row>
  </sheetData>
  <sortState xmlns:xlrd2="http://schemas.microsoft.com/office/spreadsheetml/2017/richdata2" ref="B6:O14">
    <sortCondition ref="E6:E14"/>
  </sortState>
  <mergeCells count="13">
    <mergeCell ref="A1:M1"/>
    <mergeCell ref="A3:A5"/>
    <mergeCell ref="B3:B5"/>
    <mergeCell ref="C3:C5"/>
    <mergeCell ref="D3:O3"/>
    <mergeCell ref="D4:D5"/>
    <mergeCell ref="A2:O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011A6-BECB-44BB-A855-C87062DDE6CB}">
  <dimension ref="A1:BF49"/>
  <sheetViews>
    <sheetView showWhiteSpace="0" view="pageLayout" topLeftCell="U1" zoomScale="70" zoomScaleNormal="55" zoomScalePageLayoutView="70" workbookViewId="0">
      <selection activeCell="AY3" sqref="AY3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8" width="12.85546875" style="46"/>
    <col min="59" max="16384" width="12.85546875" style="45"/>
  </cols>
  <sheetData>
    <row r="1" spans="1:58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68" t="s">
        <v>93</v>
      </c>
      <c r="AS1" s="271" t="s">
        <v>91</v>
      </c>
      <c r="AT1" s="271"/>
      <c r="AU1" s="271" t="s">
        <v>90</v>
      </c>
      <c r="AV1" s="271"/>
      <c r="AW1" s="271"/>
      <c r="AX1" s="271"/>
      <c r="AY1" s="271"/>
      <c r="AZ1" s="271"/>
      <c r="BA1" s="271"/>
      <c r="BB1" s="271"/>
    </row>
    <row r="2" spans="1:58" ht="15.75" customHeight="1">
      <c r="A2" s="41" t="s">
        <v>445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69"/>
      <c r="AS2" s="272" t="s">
        <v>2</v>
      </c>
      <c r="AT2" s="272" t="s">
        <v>3</v>
      </c>
      <c r="AU2" s="272" t="s">
        <v>2</v>
      </c>
      <c r="AV2" s="272" t="s">
        <v>3</v>
      </c>
      <c r="AW2" s="274" t="s">
        <v>87</v>
      </c>
      <c r="AX2" s="274"/>
      <c r="AY2" s="275" t="s">
        <v>465</v>
      </c>
      <c r="AZ2" s="275"/>
      <c r="BA2" s="265" t="s">
        <v>461</v>
      </c>
      <c r="BB2" s="265"/>
      <c r="BC2" s="265" t="s">
        <v>338</v>
      </c>
      <c r="BD2" s="266"/>
      <c r="BE2" s="267">
        <v>10</v>
      </c>
      <c r="BF2" s="267"/>
    </row>
    <row r="3" spans="1:58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70"/>
      <c r="AS3" s="273"/>
      <c r="AT3" s="273"/>
      <c r="AU3" s="273"/>
      <c r="AV3" s="273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  <c r="BF3" s="11" t="s">
        <v>14</v>
      </c>
    </row>
    <row r="4" spans="1:58" ht="15.75" customHeight="1">
      <c r="A4" s="48">
        <v>1</v>
      </c>
      <c r="B4" s="49" t="s">
        <v>464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2</v>
      </c>
      <c r="K4" s="50">
        <v>0</v>
      </c>
      <c r="L4" s="50">
        <v>2</v>
      </c>
      <c r="M4" s="50">
        <v>1</v>
      </c>
      <c r="N4" s="50">
        <v>2</v>
      </c>
      <c r="O4" s="50">
        <v>2</v>
      </c>
      <c r="P4" s="50">
        <v>2</v>
      </c>
      <c r="Q4" s="50">
        <v>4</v>
      </c>
      <c r="R4" s="50">
        <v>0</v>
      </c>
      <c r="S4" s="50">
        <v>5</v>
      </c>
      <c r="T4" s="50">
        <v>9</v>
      </c>
      <c r="U4" s="50">
        <v>5</v>
      </c>
      <c r="V4" s="50">
        <v>10</v>
      </c>
      <c r="W4" s="50">
        <v>12</v>
      </c>
      <c r="X4" s="50">
        <v>14</v>
      </c>
      <c r="Y4" s="50">
        <v>26</v>
      </c>
      <c r="Z4" s="50">
        <v>30</v>
      </c>
      <c r="AA4" s="50">
        <v>24</v>
      </c>
      <c r="AB4" s="50">
        <v>37</v>
      </c>
      <c r="AC4" s="50">
        <v>47</v>
      </c>
      <c r="AD4" s="50">
        <v>55</v>
      </c>
      <c r="AE4" s="50">
        <v>70</v>
      </c>
      <c r="AF4" s="50">
        <v>68</v>
      </c>
      <c r="AG4" s="50">
        <v>95</v>
      </c>
      <c r="AH4" s="50">
        <v>90</v>
      </c>
      <c r="AI4" s="50">
        <v>132</v>
      </c>
      <c r="AJ4" s="50">
        <v>92</v>
      </c>
      <c r="AK4" s="50">
        <v>77</v>
      </c>
      <c r="AL4" s="50">
        <v>72</v>
      </c>
      <c r="AM4" s="50">
        <v>35</v>
      </c>
      <c r="AN4" s="50">
        <v>17</v>
      </c>
      <c r="AO4" s="50">
        <v>12</v>
      </c>
      <c r="AP4" s="50">
        <v>4</v>
      </c>
      <c r="AQ4" s="50">
        <v>0</v>
      </c>
      <c r="AR4" s="51">
        <f t="shared" ref="AR4:AR10" si="0">SUM(C4:AQ4)</f>
        <v>1053</v>
      </c>
      <c r="AS4" s="51"/>
      <c r="AT4" s="54"/>
      <c r="AU4" s="19">
        <f t="shared" ref="AU4:AU11" si="1">AR21/AR4</f>
        <v>7.3974358974358978</v>
      </c>
      <c r="AV4" s="18">
        <f t="shared" ref="AV4:AV11" si="2">RANK(AU4,$AU$4:$AU$11,0)</f>
        <v>1</v>
      </c>
      <c r="AW4" s="17">
        <f>SUM(C4:V4)</f>
        <v>44</v>
      </c>
      <c r="AX4" s="20">
        <f>AW4/AR4</f>
        <v>4.1785375118708452E-2</v>
      </c>
      <c r="AY4" s="21">
        <f>SUM(W4:AF4)</f>
        <v>383</v>
      </c>
      <c r="AZ4" s="22">
        <f t="shared" ref="AZ4:AZ11" si="3">AY4/AR4</f>
        <v>0.36372269705603039</v>
      </c>
      <c r="BA4" s="21">
        <f>SUM(AG4:AL4)</f>
        <v>558</v>
      </c>
      <c r="BB4" s="22">
        <f t="shared" ref="BB4:BB11" si="4">BA4/AR4</f>
        <v>0.52991452991452992</v>
      </c>
      <c r="BC4" s="21">
        <f>SUM(AM4:AQ4)</f>
        <v>68</v>
      </c>
      <c r="BD4" s="22">
        <f t="shared" ref="BD4:BD11" si="5">BC4/AR4</f>
        <v>6.4577397910731249E-2</v>
      </c>
      <c r="BE4" s="52">
        <f>AQ4</f>
        <v>0</v>
      </c>
      <c r="BF4" s="94">
        <f t="shared" ref="BF4:BF11" si="6">BE4/AR4</f>
        <v>0</v>
      </c>
    </row>
    <row r="5" spans="1:58" ht="15.75" customHeight="1">
      <c r="A5" s="48">
        <v>2</v>
      </c>
      <c r="B5" s="49" t="s">
        <v>19</v>
      </c>
      <c r="C5" s="50">
        <v>0</v>
      </c>
      <c r="D5" s="50">
        <v>0</v>
      </c>
      <c r="E5" s="50">
        <v>0</v>
      </c>
      <c r="F5" s="50">
        <v>0</v>
      </c>
      <c r="G5" s="50">
        <v>0</v>
      </c>
      <c r="H5" s="50">
        <v>1</v>
      </c>
      <c r="I5" s="50">
        <v>0</v>
      </c>
      <c r="J5" s="50">
        <v>0</v>
      </c>
      <c r="K5" s="50">
        <v>1</v>
      </c>
      <c r="L5" s="50">
        <v>3</v>
      </c>
      <c r="M5" s="50">
        <v>1</v>
      </c>
      <c r="N5" s="50">
        <v>7</v>
      </c>
      <c r="O5" s="50">
        <v>7</v>
      </c>
      <c r="P5" s="50">
        <v>11</v>
      </c>
      <c r="Q5" s="50">
        <v>15</v>
      </c>
      <c r="R5" s="50">
        <v>22</v>
      </c>
      <c r="S5" s="50">
        <v>25</v>
      </c>
      <c r="T5" s="50">
        <v>31</v>
      </c>
      <c r="U5" s="50">
        <v>45</v>
      </c>
      <c r="V5" s="50">
        <v>42</v>
      </c>
      <c r="W5" s="50">
        <v>51</v>
      </c>
      <c r="X5" s="50">
        <v>72</v>
      </c>
      <c r="Y5" s="50">
        <v>81</v>
      </c>
      <c r="Z5" s="50">
        <v>94</v>
      </c>
      <c r="AA5" s="50">
        <v>95</v>
      </c>
      <c r="AB5" s="50">
        <v>113</v>
      </c>
      <c r="AC5" s="50">
        <v>120</v>
      </c>
      <c r="AD5" s="50">
        <v>170</v>
      </c>
      <c r="AE5" s="50">
        <v>172</v>
      </c>
      <c r="AF5" s="50">
        <v>207</v>
      </c>
      <c r="AG5" s="50">
        <v>265</v>
      </c>
      <c r="AH5" s="50">
        <v>282</v>
      </c>
      <c r="AI5" s="50">
        <v>320</v>
      </c>
      <c r="AJ5" s="50">
        <v>345</v>
      </c>
      <c r="AK5" s="50">
        <v>259</v>
      </c>
      <c r="AL5" s="50">
        <v>195</v>
      </c>
      <c r="AM5" s="50">
        <v>131</v>
      </c>
      <c r="AN5" s="50">
        <v>81</v>
      </c>
      <c r="AO5" s="50">
        <v>52</v>
      </c>
      <c r="AP5" s="50">
        <v>17</v>
      </c>
      <c r="AQ5" s="50">
        <v>2</v>
      </c>
      <c r="AR5" s="51">
        <f t="shared" si="0"/>
        <v>3335</v>
      </c>
      <c r="AS5" s="51"/>
      <c r="AT5" s="54"/>
      <c r="AU5" s="19">
        <f t="shared" si="1"/>
        <v>7.340254872563718</v>
      </c>
      <c r="AV5" s="18">
        <f t="shared" si="2"/>
        <v>2</v>
      </c>
      <c r="AW5" s="17">
        <f t="shared" ref="AW5:AW11" si="7">SUM(C5:V5)</f>
        <v>211</v>
      </c>
      <c r="AX5" s="20">
        <f t="shared" ref="AX5:AX11" si="8">AW5/AR5</f>
        <v>6.3268365817091457E-2</v>
      </c>
      <c r="AY5" s="21">
        <f t="shared" ref="AY5:AY11" si="9">SUM(W5:AF5)</f>
        <v>1175</v>
      </c>
      <c r="AZ5" s="22">
        <f t="shared" si="3"/>
        <v>0.35232383808095952</v>
      </c>
      <c r="BA5" s="21">
        <f t="shared" ref="BA5:BA11" si="10">SUM(AG5:AL5)</f>
        <v>1666</v>
      </c>
      <c r="BB5" s="22">
        <f t="shared" si="4"/>
        <v>0.49955022488755624</v>
      </c>
      <c r="BC5" s="21">
        <f t="shared" ref="BC5:BC11" si="11">SUM(AM5:AQ5)</f>
        <v>283</v>
      </c>
      <c r="BD5" s="22">
        <f t="shared" si="5"/>
        <v>8.4857571214392802E-2</v>
      </c>
      <c r="BE5" s="52">
        <f t="shared" ref="BE5:BE11" si="12">AQ5</f>
        <v>2</v>
      </c>
      <c r="BF5" s="94">
        <f t="shared" si="6"/>
        <v>5.9970014992503744E-4</v>
      </c>
    </row>
    <row r="6" spans="1:58" ht="15.75" customHeight="1">
      <c r="A6" s="48">
        <v>3</v>
      </c>
      <c r="B6" s="49" t="s">
        <v>18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2</v>
      </c>
      <c r="L6" s="50">
        <v>3</v>
      </c>
      <c r="M6" s="50">
        <v>11</v>
      </c>
      <c r="N6" s="50">
        <v>16</v>
      </c>
      <c r="O6" s="50">
        <v>30</v>
      </c>
      <c r="P6" s="50">
        <v>30</v>
      </c>
      <c r="Q6" s="50">
        <v>37</v>
      </c>
      <c r="R6" s="50">
        <v>70</v>
      </c>
      <c r="S6" s="50">
        <v>72</v>
      </c>
      <c r="T6" s="50">
        <v>98</v>
      </c>
      <c r="U6" s="50">
        <v>144</v>
      </c>
      <c r="V6" s="50">
        <v>146</v>
      </c>
      <c r="W6" s="50">
        <v>195</v>
      </c>
      <c r="X6" s="50">
        <v>202</v>
      </c>
      <c r="Y6" s="50">
        <v>239</v>
      </c>
      <c r="Z6" s="50">
        <v>257</v>
      </c>
      <c r="AA6" s="50">
        <v>287</v>
      </c>
      <c r="AB6" s="50">
        <v>304</v>
      </c>
      <c r="AC6" s="50">
        <v>387</v>
      </c>
      <c r="AD6" s="50">
        <v>439</v>
      </c>
      <c r="AE6" s="50">
        <v>519</v>
      </c>
      <c r="AF6" s="50">
        <v>597</v>
      </c>
      <c r="AG6" s="50">
        <v>730</v>
      </c>
      <c r="AH6" s="50">
        <v>858</v>
      </c>
      <c r="AI6" s="50">
        <v>947</v>
      </c>
      <c r="AJ6" s="50">
        <v>971</v>
      </c>
      <c r="AK6" s="50">
        <v>912</v>
      </c>
      <c r="AL6" s="50">
        <v>645</v>
      </c>
      <c r="AM6" s="50">
        <v>410</v>
      </c>
      <c r="AN6" s="50">
        <v>205</v>
      </c>
      <c r="AO6" s="50">
        <v>92</v>
      </c>
      <c r="AP6" s="50">
        <v>47</v>
      </c>
      <c r="AQ6" s="50">
        <v>2</v>
      </c>
      <c r="AR6" s="51">
        <f t="shared" si="0"/>
        <v>9904</v>
      </c>
      <c r="AS6" s="51"/>
      <c r="AT6" s="54"/>
      <c r="AU6" s="19">
        <f t="shared" si="1"/>
        <v>7.3347132471728598</v>
      </c>
      <c r="AV6" s="18">
        <f t="shared" si="2"/>
        <v>3</v>
      </c>
      <c r="AW6" s="17">
        <f t="shared" si="7"/>
        <v>659</v>
      </c>
      <c r="AX6" s="20">
        <f t="shared" si="8"/>
        <v>6.6538772213247166E-2</v>
      </c>
      <c r="AY6" s="21">
        <f t="shared" si="9"/>
        <v>3426</v>
      </c>
      <c r="AZ6" s="22">
        <f t="shared" si="3"/>
        <v>0.34592084006462037</v>
      </c>
      <c r="BA6" s="21">
        <f t="shared" si="10"/>
        <v>5063</v>
      </c>
      <c r="BB6" s="22">
        <f t="shared" si="4"/>
        <v>0.51120759289176088</v>
      </c>
      <c r="BC6" s="21">
        <f t="shared" si="11"/>
        <v>756</v>
      </c>
      <c r="BD6" s="22">
        <f t="shared" si="5"/>
        <v>7.6332794830371573E-2</v>
      </c>
      <c r="BE6" s="52">
        <f t="shared" si="12"/>
        <v>2</v>
      </c>
      <c r="BF6" s="94">
        <f t="shared" si="6"/>
        <v>2.0193861066235866E-4</v>
      </c>
    </row>
    <row r="7" spans="1:58" ht="15.75" customHeight="1">
      <c r="A7" s="48">
        <v>4</v>
      </c>
      <c r="B7" s="49" t="s">
        <v>17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</v>
      </c>
      <c r="I7" s="50">
        <v>1</v>
      </c>
      <c r="J7" s="50">
        <v>2</v>
      </c>
      <c r="K7" s="50">
        <v>5</v>
      </c>
      <c r="L7" s="50">
        <v>8</v>
      </c>
      <c r="M7" s="50">
        <v>12</v>
      </c>
      <c r="N7" s="50">
        <v>15</v>
      </c>
      <c r="O7" s="50">
        <v>10</v>
      </c>
      <c r="P7" s="50">
        <v>31</v>
      </c>
      <c r="Q7" s="50">
        <v>42</v>
      </c>
      <c r="R7" s="50">
        <v>48</v>
      </c>
      <c r="S7" s="50">
        <v>54</v>
      </c>
      <c r="T7" s="50">
        <v>57</v>
      </c>
      <c r="U7" s="50">
        <v>90</v>
      </c>
      <c r="V7" s="50">
        <v>95</v>
      </c>
      <c r="W7" s="50">
        <v>113</v>
      </c>
      <c r="X7" s="50">
        <v>119</v>
      </c>
      <c r="Y7" s="50">
        <v>126</v>
      </c>
      <c r="Z7" s="50">
        <v>144</v>
      </c>
      <c r="AA7" s="50">
        <v>183</v>
      </c>
      <c r="AB7" s="50">
        <v>194</v>
      </c>
      <c r="AC7" s="50">
        <v>185</v>
      </c>
      <c r="AD7" s="50">
        <v>227</v>
      </c>
      <c r="AE7" s="50">
        <v>286</v>
      </c>
      <c r="AF7" s="50">
        <v>342</v>
      </c>
      <c r="AG7" s="50">
        <v>407</v>
      </c>
      <c r="AH7" s="50">
        <v>481</v>
      </c>
      <c r="AI7" s="50">
        <v>502</v>
      </c>
      <c r="AJ7" s="50">
        <v>536</v>
      </c>
      <c r="AK7" s="50">
        <v>416</v>
      </c>
      <c r="AL7" s="50">
        <v>312</v>
      </c>
      <c r="AM7" s="50">
        <v>213</v>
      </c>
      <c r="AN7" s="50">
        <v>128</v>
      </c>
      <c r="AO7" s="50">
        <v>68</v>
      </c>
      <c r="AP7" s="50">
        <v>35</v>
      </c>
      <c r="AQ7" s="50">
        <v>8</v>
      </c>
      <c r="AR7" s="51">
        <f t="shared" si="0"/>
        <v>5496</v>
      </c>
      <c r="AS7" s="51"/>
      <c r="AT7" s="54"/>
      <c r="AU7" s="19">
        <f t="shared" si="1"/>
        <v>7.2357623726346434</v>
      </c>
      <c r="AV7" s="18">
        <f t="shared" si="2"/>
        <v>4</v>
      </c>
      <c r="AW7" s="17">
        <f t="shared" si="7"/>
        <v>471</v>
      </c>
      <c r="AX7" s="20">
        <f t="shared" si="8"/>
        <v>8.5698689956331883E-2</v>
      </c>
      <c r="AY7" s="21">
        <f t="shared" si="9"/>
        <v>1919</v>
      </c>
      <c r="AZ7" s="22">
        <f t="shared" si="3"/>
        <v>0.34916302765647744</v>
      </c>
      <c r="BA7" s="21">
        <f t="shared" si="10"/>
        <v>2654</v>
      </c>
      <c r="BB7" s="22">
        <f t="shared" si="4"/>
        <v>0.48289665211062593</v>
      </c>
      <c r="BC7" s="21">
        <f t="shared" si="11"/>
        <v>452</v>
      </c>
      <c r="BD7" s="22">
        <f t="shared" si="5"/>
        <v>8.2241630276564781E-2</v>
      </c>
      <c r="BE7" s="52">
        <f t="shared" si="12"/>
        <v>8</v>
      </c>
      <c r="BF7" s="94">
        <f t="shared" si="6"/>
        <v>1.455604075691412E-3</v>
      </c>
    </row>
    <row r="8" spans="1:58" ht="15.75" customHeight="1">
      <c r="A8" s="48">
        <v>5</v>
      </c>
      <c r="B8" s="49" t="s">
        <v>463</v>
      </c>
      <c r="C8" s="50">
        <v>1</v>
      </c>
      <c r="D8" s="50">
        <v>0</v>
      </c>
      <c r="E8" s="50">
        <v>0</v>
      </c>
      <c r="F8" s="50">
        <v>0</v>
      </c>
      <c r="G8" s="50">
        <v>1</v>
      </c>
      <c r="H8" s="50">
        <v>0</v>
      </c>
      <c r="I8" s="50">
        <v>0</v>
      </c>
      <c r="J8" s="50">
        <v>1</v>
      </c>
      <c r="K8" s="50">
        <v>0</v>
      </c>
      <c r="L8" s="50">
        <v>4</v>
      </c>
      <c r="M8" s="50">
        <v>8</v>
      </c>
      <c r="N8" s="50">
        <v>11</v>
      </c>
      <c r="O8" s="50">
        <v>17</v>
      </c>
      <c r="P8" s="50">
        <v>28</v>
      </c>
      <c r="Q8" s="50">
        <v>30</v>
      </c>
      <c r="R8" s="50">
        <v>34</v>
      </c>
      <c r="S8" s="50">
        <v>47</v>
      </c>
      <c r="T8" s="50">
        <v>62</v>
      </c>
      <c r="U8" s="50">
        <v>89</v>
      </c>
      <c r="V8" s="50">
        <v>82</v>
      </c>
      <c r="W8" s="50">
        <v>93</v>
      </c>
      <c r="X8" s="50">
        <v>111</v>
      </c>
      <c r="Y8" s="50">
        <v>94</v>
      </c>
      <c r="Z8" s="50">
        <v>107</v>
      </c>
      <c r="AA8" s="50">
        <v>126</v>
      </c>
      <c r="AB8" s="50">
        <v>147</v>
      </c>
      <c r="AC8" s="50">
        <v>155</v>
      </c>
      <c r="AD8" s="50">
        <v>163</v>
      </c>
      <c r="AE8" s="50">
        <v>181</v>
      </c>
      <c r="AF8" s="50">
        <v>188</v>
      </c>
      <c r="AG8" s="50">
        <v>262</v>
      </c>
      <c r="AH8" s="50">
        <v>333</v>
      </c>
      <c r="AI8" s="50">
        <v>381</v>
      </c>
      <c r="AJ8" s="50">
        <v>400</v>
      </c>
      <c r="AK8" s="50">
        <v>369</v>
      </c>
      <c r="AL8" s="50">
        <v>251</v>
      </c>
      <c r="AM8" s="50">
        <v>183</v>
      </c>
      <c r="AN8" s="50">
        <v>121</v>
      </c>
      <c r="AO8" s="50">
        <v>60</v>
      </c>
      <c r="AP8" s="50">
        <v>25</v>
      </c>
      <c r="AQ8" s="50">
        <v>5</v>
      </c>
      <c r="AR8" s="51">
        <f t="shared" si="0"/>
        <v>4170</v>
      </c>
      <c r="AS8" s="51"/>
      <c r="AT8" s="54"/>
      <c r="AU8" s="19">
        <f t="shared" si="1"/>
        <v>7.2247002398081532</v>
      </c>
      <c r="AV8" s="18">
        <f t="shared" si="2"/>
        <v>5</v>
      </c>
      <c r="AW8" s="17">
        <f t="shared" si="7"/>
        <v>415</v>
      </c>
      <c r="AX8" s="20">
        <f t="shared" si="8"/>
        <v>9.9520383693045569E-2</v>
      </c>
      <c r="AY8" s="21">
        <f t="shared" si="9"/>
        <v>1365</v>
      </c>
      <c r="AZ8" s="22">
        <f t="shared" si="3"/>
        <v>0.3273381294964029</v>
      </c>
      <c r="BA8" s="21">
        <f t="shared" si="10"/>
        <v>1996</v>
      </c>
      <c r="BB8" s="22">
        <f t="shared" si="4"/>
        <v>0.47865707434052757</v>
      </c>
      <c r="BC8" s="21">
        <f t="shared" si="11"/>
        <v>394</v>
      </c>
      <c r="BD8" s="22">
        <f t="shared" si="5"/>
        <v>9.4484412470023982E-2</v>
      </c>
      <c r="BE8" s="52">
        <f t="shared" si="12"/>
        <v>5</v>
      </c>
      <c r="BF8" s="94">
        <f t="shared" si="6"/>
        <v>1.199040767386091E-3</v>
      </c>
    </row>
    <row r="9" spans="1:58" ht="15.75" customHeight="1">
      <c r="A9" s="48">
        <v>6</v>
      </c>
      <c r="B9" s="49" t="s">
        <v>462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2</v>
      </c>
      <c r="L9" s="50">
        <v>0</v>
      </c>
      <c r="M9" s="50">
        <v>3</v>
      </c>
      <c r="N9" s="50">
        <v>3</v>
      </c>
      <c r="O9" s="50">
        <v>6</v>
      </c>
      <c r="P9" s="50">
        <v>5</v>
      </c>
      <c r="Q9" s="50">
        <v>4</v>
      </c>
      <c r="R9" s="50">
        <v>7</v>
      </c>
      <c r="S9" s="50">
        <v>7</v>
      </c>
      <c r="T9" s="50">
        <v>7</v>
      </c>
      <c r="U9" s="50">
        <v>13</v>
      </c>
      <c r="V9" s="50">
        <v>10</v>
      </c>
      <c r="W9" s="50">
        <v>18</v>
      </c>
      <c r="X9" s="50">
        <v>16</v>
      </c>
      <c r="Y9" s="50">
        <v>25</v>
      </c>
      <c r="Z9" s="50">
        <v>33</v>
      </c>
      <c r="AA9" s="50">
        <v>34</v>
      </c>
      <c r="AB9" s="50">
        <v>35</v>
      </c>
      <c r="AC9" s="50">
        <v>31</v>
      </c>
      <c r="AD9" s="50">
        <v>46</v>
      </c>
      <c r="AE9" s="50">
        <v>57</v>
      </c>
      <c r="AF9" s="50">
        <v>49</v>
      </c>
      <c r="AG9" s="50">
        <v>69</v>
      </c>
      <c r="AH9" s="50">
        <v>88</v>
      </c>
      <c r="AI9" s="50">
        <v>59</v>
      </c>
      <c r="AJ9" s="50">
        <v>82</v>
      </c>
      <c r="AK9" s="50">
        <v>64</v>
      </c>
      <c r="AL9" s="50">
        <v>31</v>
      </c>
      <c r="AM9" s="50">
        <v>37</v>
      </c>
      <c r="AN9" s="50">
        <v>18</v>
      </c>
      <c r="AO9" s="50">
        <v>8</v>
      </c>
      <c r="AP9" s="50">
        <v>2</v>
      </c>
      <c r="AQ9" s="50">
        <v>0</v>
      </c>
      <c r="AR9" s="51">
        <f t="shared" si="0"/>
        <v>869</v>
      </c>
      <c r="AS9" s="51"/>
      <c r="AT9" s="54"/>
      <c r="AU9" s="19">
        <f t="shared" si="1"/>
        <v>7.1421173762945918</v>
      </c>
      <c r="AV9" s="18">
        <f t="shared" si="2"/>
        <v>6</v>
      </c>
      <c r="AW9" s="17">
        <f t="shared" si="7"/>
        <v>67</v>
      </c>
      <c r="AX9" s="20">
        <f t="shared" si="8"/>
        <v>7.7100115074798622E-2</v>
      </c>
      <c r="AY9" s="21">
        <f t="shared" si="9"/>
        <v>344</v>
      </c>
      <c r="AZ9" s="22">
        <f t="shared" si="3"/>
        <v>0.3958573072497123</v>
      </c>
      <c r="BA9" s="21">
        <f t="shared" si="10"/>
        <v>393</v>
      </c>
      <c r="BB9" s="22">
        <f t="shared" si="4"/>
        <v>0.45224395857307248</v>
      </c>
      <c r="BC9" s="21">
        <f t="shared" si="11"/>
        <v>65</v>
      </c>
      <c r="BD9" s="22">
        <f t="shared" si="5"/>
        <v>7.4798619102416572E-2</v>
      </c>
      <c r="BE9" s="52">
        <f t="shared" si="12"/>
        <v>0</v>
      </c>
      <c r="BF9" s="94">
        <f t="shared" si="6"/>
        <v>0</v>
      </c>
    </row>
    <row r="10" spans="1:58" ht="15.75" customHeight="1">
      <c r="A10" s="48">
        <v>7</v>
      </c>
      <c r="B10" s="49" t="s">
        <v>458</v>
      </c>
      <c r="C10" s="50">
        <v>0</v>
      </c>
      <c r="D10" s="50">
        <v>0</v>
      </c>
      <c r="E10" s="50">
        <v>0</v>
      </c>
      <c r="F10" s="50">
        <v>0</v>
      </c>
      <c r="G10" s="50">
        <v>1</v>
      </c>
      <c r="H10" s="50">
        <v>0</v>
      </c>
      <c r="I10" s="50">
        <v>0</v>
      </c>
      <c r="J10" s="50">
        <v>6</v>
      </c>
      <c r="K10" s="50">
        <v>5</v>
      </c>
      <c r="L10" s="50">
        <v>5</v>
      </c>
      <c r="M10" s="50">
        <v>9</v>
      </c>
      <c r="N10" s="50">
        <v>16</v>
      </c>
      <c r="O10" s="50">
        <v>14</v>
      </c>
      <c r="P10" s="50">
        <v>22</v>
      </c>
      <c r="Q10" s="50">
        <v>34</v>
      </c>
      <c r="R10" s="50">
        <v>41</v>
      </c>
      <c r="S10" s="50">
        <v>46</v>
      </c>
      <c r="T10" s="50">
        <v>50</v>
      </c>
      <c r="U10" s="50">
        <v>49</v>
      </c>
      <c r="V10" s="50">
        <v>64</v>
      </c>
      <c r="W10" s="50">
        <v>83</v>
      </c>
      <c r="X10" s="50">
        <v>75</v>
      </c>
      <c r="Y10" s="50">
        <v>80</v>
      </c>
      <c r="Z10" s="50">
        <v>82</v>
      </c>
      <c r="AA10" s="50">
        <v>95</v>
      </c>
      <c r="AB10" s="50">
        <v>94</v>
      </c>
      <c r="AC10" s="50">
        <v>111</v>
      </c>
      <c r="AD10" s="50">
        <v>115</v>
      </c>
      <c r="AE10" s="50">
        <v>148</v>
      </c>
      <c r="AF10" s="50">
        <v>162</v>
      </c>
      <c r="AG10" s="50">
        <v>180</v>
      </c>
      <c r="AH10" s="50">
        <v>208</v>
      </c>
      <c r="AI10" s="50">
        <v>257</v>
      </c>
      <c r="AJ10" s="50">
        <v>272</v>
      </c>
      <c r="AK10" s="50">
        <v>249</v>
      </c>
      <c r="AL10" s="50">
        <v>190</v>
      </c>
      <c r="AM10" s="50">
        <v>132</v>
      </c>
      <c r="AN10" s="50">
        <v>89</v>
      </c>
      <c r="AO10" s="50">
        <v>42</v>
      </c>
      <c r="AP10" s="50">
        <v>13</v>
      </c>
      <c r="AQ10" s="50">
        <v>4</v>
      </c>
      <c r="AR10" s="51">
        <f t="shared" si="0"/>
        <v>3043</v>
      </c>
      <c r="AS10" s="51"/>
      <c r="AT10" s="54"/>
      <c r="AU10" s="19">
        <f t="shared" si="1"/>
        <v>7.1017088399605655</v>
      </c>
      <c r="AV10" s="18">
        <f t="shared" si="2"/>
        <v>7</v>
      </c>
      <c r="AW10" s="17">
        <f t="shared" si="7"/>
        <v>362</v>
      </c>
      <c r="AX10" s="20">
        <f t="shared" si="8"/>
        <v>0.11896155110088728</v>
      </c>
      <c r="AY10" s="21">
        <f t="shared" si="9"/>
        <v>1045</v>
      </c>
      <c r="AZ10" s="22">
        <f t="shared" si="3"/>
        <v>0.34341110745974368</v>
      </c>
      <c r="BA10" s="21">
        <f t="shared" si="10"/>
        <v>1356</v>
      </c>
      <c r="BB10" s="22">
        <f t="shared" si="4"/>
        <v>0.44561288202431809</v>
      </c>
      <c r="BC10" s="21">
        <f t="shared" si="11"/>
        <v>280</v>
      </c>
      <c r="BD10" s="22">
        <f t="shared" si="5"/>
        <v>9.2014459415050931E-2</v>
      </c>
      <c r="BE10" s="52">
        <f t="shared" si="12"/>
        <v>4</v>
      </c>
      <c r="BF10" s="94">
        <f t="shared" si="6"/>
        <v>1.3144922773578706E-3</v>
      </c>
    </row>
    <row r="11" spans="1:58" ht="15.75" customHeight="1">
      <c r="A11" s="48">
        <v>8</v>
      </c>
      <c r="B11" s="49" t="s">
        <v>16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1</v>
      </c>
      <c r="I11" s="50">
        <v>1</v>
      </c>
      <c r="J11" s="50">
        <v>1</v>
      </c>
      <c r="K11" s="50">
        <v>5</v>
      </c>
      <c r="L11" s="50">
        <v>2</v>
      </c>
      <c r="M11" s="50">
        <v>9</v>
      </c>
      <c r="N11" s="50">
        <v>8</v>
      </c>
      <c r="O11" s="50">
        <v>18</v>
      </c>
      <c r="P11" s="50">
        <v>34</v>
      </c>
      <c r="Q11" s="50">
        <v>37</v>
      </c>
      <c r="R11" s="50">
        <v>42</v>
      </c>
      <c r="S11" s="50">
        <v>65</v>
      </c>
      <c r="T11" s="50">
        <v>71</v>
      </c>
      <c r="U11" s="50">
        <v>81</v>
      </c>
      <c r="V11" s="50">
        <v>91</v>
      </c>
      <c r="W11" s="50">
        <v>88</v>
      </c>
      <c r="X11" s="50">
        <v>96</v>
      </c>
      <c r="Y11" s="50">
        <v>113</v>
      </c>
      <c r="Z11" s="50">
        <v>117</v>
      </c>
      <c r="AA11" s="50">
        <v>161</v>
      </c>
      <c r="AB11" s="50">
        <v>138</v>
      </c>
      <c r="AC11" s="50">
        <v>155</v>
      </c>
      <c r="AD11" s="50">
        <v>188</v>
      </c>
      <c r="AE11" s="50">
        <v>191</v>
      </c>
      <c r="AF11" s="50">
        <v>233</v>
      </c>
      <c r="AG11" s="50">
        <v>254</v>
      </c>
      <c r="AH11" s="50">
        <v>322</v>
      </c>
      <c r="AI11" s="50">
        <v>332</v>
      </c>
      <c r="AJ11" s="50">
        <v>332</v>
      </c>
      <c r="AK11" s="50">
        <v>309</v>
      </c>
      <c r="AL11" s="50">
        <v>263</v>
      </c>
      <c r="AM11" s="50">
        <v>148</v>
      </c>
      <c r="AN11" s="50">
        <v>121</v>
      </c>
      <c r="AO11" s="50">
        <v>46</v>
      </c>
      <c r="AP11" s="50">
        <v>12</v>
      </c>
      <c r="AQ11" s="50">
        <v>4</v>
      </c>
      <c r="AR11" s="51">
        <f>SUM(C11:AQ11)</f>
        <v>4089</v>
      </c>
      <c r="AS11" s="51"/>
      <c r="AT11" s="54"/>
      <c r="AU11" s="19">
        <f t="shared" si="1"/>
        <v>7.0950110051357296</v>
      </c>
      <c r="AV11" s="18">
        <f t="shared" si="2"/>
        <v>8</v>
      </c>
      <c r="AW11" s="17">
        <f t="shared" si="7"/>
        <v>466</v>
      </c>
      <c r="AX11" s="20">
        <f t="shared" si="8"/>
        <v>0.11396429444852042</v>
      </c>
      <c r="AY11" s="21">
        <f t="shared" si="9"/>
        <v>1480</v>
      </c>
      <c r="AZ11" s="22">
        <f t="shared" si="3"/>
        <v>0.3619466862313524</v>
      </c>
      <c r="BA11" s="21">
        <f t="shared" si="10"/>
        <v>1812</v>
      </c>
      <c r="BB11" s="22">
        <f t="shared" si="4"/>
        <v>0.44314013206162878</v>
      </c>
      <c r="BC11" s="21">
        <f t="shared" si="11"/>
        <v>331</v>
      </c>
      <c r="BD11" s="22">
        <f t="shared" si="5"/>
        <v>8.0948887258498414E-2</v>
      </c>
      <c r="BE11" s="52">
        <f t="shared" si="12"/>
        <v>4</v>
      </c>
      <c r="BF11" s="94">
        <f t="shared" si="6"/>
        <v>9.7823428711176332E-4</v>
      </c>
    </row>
    <row r="12" spans="1:58" ht="15.75" customHeight="1">
      <c r="A12" s="44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58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8" s="16" customFormat="1" ht="29.25" customHeight="1">
      <c r="A14" s="13"/>
      <c r="B14" s="13" t="s">
        <v>89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2</v>
      </c>
      <c r="I14" s="50">
        <v>3</v>
      </c>
      <c r="J14" s="50">
        <v>5</v>
      </c>
      <c r="K14" s="50">
        <v>3</v>
      </c>
      <c r="L14" s="50">
        <v>6</v>
      </c>
      <c r="M14" s="50">
        <v>14</v>
      </c>
      <c r="N14" s="50">
        <v>34</v>
      </c>
      <c r="O14" s="50">
        <v>30</v>
      </c>
      <c r="P14" s="50">
        <v>32</v>
      </c>
      <c r="Q14" s="50">
        <v>42</v>
      </c>
      <c r="R14" s="50">
        <v>49</v>
      </c>
      <c r="S14" s="50">
        <v>64</v>
      </c>
      <c r="T14" s="50">
        <v>73</v>
      </c>
      <c r="U14" s="50">
        <v>80</v>
      </c>
      <c r="V14" s="50">
        <v>121</v>
      </c>
      <c r="W14" s="50">
        <v>144</v>
      </c>
      <c r="X14" s="50">
        <v>170</v>
      </c>
      <c r="Y14" s="50">
        <v>185</v>
      </c>
      <c r="Z14" s="50">
        <v>255</v>
      </c>
      <c r="AA14" s="50">
        <v>293</v>
      </c>
      <c r="AB14" s="50">
        <v>300</v>
      </c>
      <c r="AC14" s="50">
        <v>384</v>
      </c>
      <c r="AD14" s="50">
        <v>441</v>
      </c>
      <c r="AE14" s="50">
        <v>484</v>
      </c>
      <c r="AF14" s="50">
        <v>497</v>
      </c>
      <c r="AG14" s="50">
        <v>436</v>
      </c>
      <c r="AH14" s="50">
        <v>417</v>
      </c>
      <c r="AI14" s="50">
        <v>329</v>
      </c>
      <c r="AJ14" s="50">
        <v>267</v>
      </c>
      <c r="AK14" s="50">
        <v>209</v>
      </c>
      <c r="AL14" s="50">
        <v>166</v>
      </c>
      <c r="AM14" s="50">
        <v>110</v>
      </c>
      <c r="AN14" s="50">
        <v>86</v>
      </c>
      <c r="AO14" s="50">
        <v>54</v>
      </c>
      <c r="AP14" s="50">
        <v>28</v>
      </c>
      <c r="AQ14" s="50">
        <v>21</v>
      </c>
      <c r="AR14" s="51">
        <f>SUM(C14:AQ14)</f>
        <v>5834</v>
      </c>
      <c r="AS14" s="15"/>
      <c r="AT14" s="14"/>
      <c r="AU14" s="104">
        <f>AR31/AR14</f>
        <v>6.8100359958861842</v>
      </c>
      <c r="AW14" s="17">
        <f t="shared" ref="AW14" si="13">SUM(C14:V14)</f>
        <v>558</v>
      </c>
      <c r="AX14" s="20">
        <f t="shared" ref="AX14" si="14">AW14/AR14</f>
        <v>9.5646211861501546E-2</v>
      </c>
      <c r="AY14" s="21">
        <f t="shared" ref="AY14" si="15">SUM(W14:AF14)</f>
        <v>3153</v>
      </c>
      <c r="AZ14" s="22">
        <f t="shared" ref="AZ14" si="16">AY14/AR14</f>
        <v>0.5404525197120329</v>
      </c>
      <c r="BA14" s="21">
        <f t="shared" ref="BA14" si="17">SUM(AG14:AL14)</f>
        <v>1824</v>
      </c>
      <c r="BB14" s="22">
        <f t="shared" ref="BB14" si="18">BA14/AR14</f>
        <v>0.31264998285910184</v>
      </c>
      <c r="BC14" s="21">
        <f t="shared" ref="BC14" si="19">SUM(AM14:AQ14)</f>
        <v>299</v>
      </c>
      <c r="BD14" s="22">
        <f>BC14/AR14</f>
        <v>5.1251285567363733E-2</v>
      </c>
      <c r="BE14" s="52">
        <f t="shared" ref="BE14" si="20">AQ14</f>
        <v>21</v>
      </c>
      <c r="BF14" s="94">
        <f>BE14/AR14</f>
        <v>3.5995886184436066E-3</v>
      </c>
    </row>
    <row r="15" spans="1:58" ht="15.75" customHeight="1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58" ht="15.75" hidden="1" customHeight="1">
      <c r="A16" s="44"/>
      <c r="B16" s="44" t="s">
        <v>432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4</v>
      </c>
      <c r="J16" s="162">
        <v>2</v>
      </c>
      <c r="K16" s="162">
        <v>12</v>
      </c>
      <c r="L16" s="162">
        <v>17</v>
      </c>
      <c r="M16" s="162">
        <v>37</v>
      </c>
      <c r="N16" s="162">
        <v>45</v>
      </c>
      <c r="O16" s="162">
        <v>71</v>
      </c>
      <c r="P16" s="162">
        <v>84</v>
      </c>
      <c r="Q16" s="162">
        <v>95</v>
      </c>
      <c r="R16" s="162">
        <v>111</v>
      </c>
      <c r="S16" s="162">
        <v>122</v>
      </c>
      <c r="T16" s="162">
        <v>144</v>
      </c>
      <c r="U16" s="162">
        <v>173</v>
      </c>
      <c r="V16" s="162">
        <v>172</v>
      </c>
      <c r="W16" s="162">
        <v>165</v>
      </c>
      <c r="X16" s="162">
        <v>218</v>
      </c>
      <c r="Y16" s="162">
        <v>213</v>
      </c>
      <c r="Z16" s="162">
        <v>215</v>
      </c>
      <c r="AA16" s="162">
        <v>245</v>
      </c>
      <c r="AB16" s="162">
        <v>286</v>
      </c>
      <c r="AC16" s="162">
        <v>321</v>
      </c>
      <c r="AD16" s="162">
        <v>352</v>
      </c>
      <c r="AE16" s="162">
        <v>402</v>
      </c>
      <c r="AF16" s="162">
        <v>409</v>
      </c>
      <c r="AG16" s="162">
        <v>481</v>
      </c>
      <c r="AH16" s="162">
        <v>502</v>
      </c>
      <c r="AI16" s="162">
        <v>521</v>
      </c>
      <c r="AJ16" s="162">
        <v>496</v>
      </c>
      <c r="AK16" s="162">
        <v>639</v>
      </c>
      <c r="AL16" s="162">
        <v>637</v>
      </c>
      <c r="AM16" s="162">
        <v>699</v>
      </c>
      <c r="AN16" s="162">
        <v>820</v>
      </c>
      <c r="AO16" s="162">
        <v>881</v>
      </c>
      <c r="AP16" s="162">
        <v>491</v>
      </c>
      <c r="AQ16" s="162">
        <v>987</v>
      </c>
      <c r="AR16" s="51">
        <f>SUM(C16:AQ16)</f>
        <v>11070</v>
      </c>
      <c r="AU16" s="46">
        <f>AR33/AR16</f>
        <v>7.7472448057813912</v>
      </c>
      <c r="AW16" s="68">
        <f>SUM(C16:AA16)</f>
        <v>2146</v>
      </c>
      <c r="AX16" s="69">
        <f>AW16/AR16</f>
        <v>0.1938572719060524</v>
      </c>
      <c r="AY16" s="70">
        <f>SUM(AB16:AI16)</f>
        <v>3274</v>
      </c>
      <c r="AZ16" s="71">
        <f>AY16/AR16</f>
        <v>0.29575429087624211</v>
      </c>
      <c r="BA16" s="70">
        <f>SUM(AJ16:AP16)</f>
        <v>4663</v>
      </c>
      <c r="BB16" s="71">
        <f t="shared" ref="BB16" si="21">BA16/AR16</f>
        <v>0.42122854561878953</v>
      </c>
      <c r="BC16" s="23" t="e">
        <f>SUM(#REF!)</f>
        <v>#REF!</v>
      </c>
      <c r="BD16" s="22" t="e">
        <f>BC16/AR16</f>
        <v>#REF!</v>
      </c>
      <c r="BE16" s="52" t="e">
        <f>#REF!</f>
        <v>#REF!</v>
      </c>
      <c r="BF16" s="94" t="e">
        <f>BE16/AR16</f>
        <v>#REF!</v>
      </c>
    </row>
    <row r="17" spans="1:58" ht="15.75" customHeight="1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</row>
    <row r="18" spans="1:58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8" ht="19.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8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8" ht="19.5" customHeight="1">
      <c r="A21" s="48">
        <v>1</v>
      </c>
      <c r="B21" s="49" t="s">
        <v>464</v>
      </c>
      <c r="C21" s="50">
        <f>C4*C$3</f>
        <v>0</v>
      </c>
      <c r="D21" s="50">
        <f t="shared" ref="D21:AQ21" si="22">D4*D$3</f>
        <v>0</v>
      </c>
      <c r="E21" s="50">
        <f t="shared" si="22"/>
        <v>0</v>
      </c>
      <c r="F21" s="50">
        <f t="shared" si="22"/>
        <v>0</v>
      </c>
      <c r="G21" s="50">
        <f t="shared" si="22"/>
        <v>0</v>
      </c>
      <c r="H21" s="50">
        <f t="shared" si="22"/>
        <v>0</v>
      </c>
      <c r="I21" s="50">
        <f t="shared" si="22"/>
        <v>0</v>
      </c>
      <c r="J21" s="50">
        <f t="shared" si="22"/>
        <v>3.5</v>
      </c>
      <c r="K21" s="50">
        <f t="shared" si="22"/>
        <v>0</v>
      </c>
      <c r="L21" s="50">
        <f t="shared" si="22"/>
        <v>4.5</v>
      </c>
      <c r="M21" s="50">
        <f t="shared" si="22"/>
        <v>2.5</v>
      </c>
      <c r="N21" s="50">
        <f t="shared" si="22"/>
        <v>5.5</v>
      </c>
      <c r="O21" s="50">
        <f t="shared" si="22"/>
        <v>6</v>
      </c>
      <c r="P21" s="50">
        <f t="shared" si="22"/>
        <v>6.5</v>
      </c>
      <c r="Q21" s="50">
        <f t="shared" si="22"/>
        <v>14</v>
      </c>
      <c r="R21" s="50">
        <f t="shared" si="22"/>
        <v>0</v>
      </c>
      <c r="S21" s="50">
        <f t="shared" si="22"/>
        <v>20</v>
      </c>
      <c r="T21" s="50">
        <f t="shared" si="22"/>
        <v>38.25</v>
      </c>
      <c r="U21" s="50">
        <f t="shared" si="22"/>
        <v>22.5</v>
      </c>
      <c r="V21" s="50">
        <f t="shared" si="22"/>
        <v>47.5</v>
      </c>
      <c r="W21" s="50">
        <f t="shared" si="22"/>
        <v>60</v>
      </c>
      <c r="X21" s="50">
        <f t="shared" si="22"/>
        <v>73.5</v>
      </c>
      <c r="Y21" s="50">
        <f t="shared" si="22"/>
        <v>143</v>
      </c>
      <c r="Z21" s="50">
        <f t="shared" si="22"/>
        <v>172.5</v>
      </c>
      <c r="AA21" s="50">
        <f t="shared" si="22"/>
        <v>144</v>
      </c>
      <c r="AB21" s="50">
        <f t="shared" si="22"/>
        <v>231.25</v>
      </c>
      <c r="AC21" s="50">
        <f t="shared" si="22"/>
        <v>305.5</v>
      </c>
      <c r="AD21" s="50">
        <f t="shared" si="22"/>
        <v>371.25</v>
      </c>
      <c r="AE21" s="50">
        <f t="shared" si="22"/>
        <v>490</v>
      </c>
      <c r="AF21" s="50">
        <f t="shared" si="22"/>
        <v>493</v>
      </c>
      <c r="AG21" s="50">
        <f t="shared" si="22"/>
        <v>712.5</v>
      </c>
      <c r="AH21" s="50">
        <f t="shared" si="22"/>
        <v>697.5</v>
      </c>
      <c r="AI21" s="50">
        <f t="shared" si="22"/>
        <v>1056</v>
      </c>
      <c r="AJ21" s="50">
        <f t="shared" si="22"/>
        <v>759</v>
      </c>
      <c r="AK21" s="50">
        <f t="shared" si="22"/>
        <v>654.5</v>
      </c>
      <c r="AL21" s="50">
        <f t="shared" si="22"/>
        <v>630</v>
      </c>
      <c r="AM21" s="50">
        <f t="shared" si="22"/>
        <v>315</v>
      </c>
      <c r="AN21" s="50">
        <f t="shared" si="22"/>
        <v>157.25</v>
      </c>
      <c r="AO21" s="50">
        <f t="shared" si="22"/>
        <v>114</v>
      </c>
      <c r="AP21" s="50">
        <f t="shared" si="22"/>
        <v>39</v>
      </c>
      <c r="AQ21" s="50">
        <f t="shared" si="22"/>
        <v>0</v>
      </c>
      <c r="AR21" s="51">
        <f t="shared" ref="AR21:AR28" si="23">SUM(C21:AQ21)</f>
        <v>7789.5</v>
      </c>
      <c r="AS21" s="51"/>
      <c r="AT21" s="55"/>
      <c r="AU21" s="54"/>
      <c r="AV21" s="52"/>
      <c r="AW21" s="53">
        <f t="shared" ref="AW21:AW28" si="24">AV21/AR21</f>
        <v>0</v>
      </c>
      <c r="AX21" s="54" t="e">
        <f t="shared" ref="AX21:AX28" si="25">RANK(AW21,$AW$4:$AW$11,0)</f>
        <v>#N/A</v>
      </c>
      <c r="AY21" s="52">
        <f t="shared" ref="AY21:AY28" si="26">SUM(AQ21:AQ21)</f>
        <v>0</v>
      </c>
      <c r="AZ21" s="53">
        <f t="shared" ref="AZ21:AZ28" si="27">AY21/AR21</f>
        <v>0</v>
      </c>
      <c r="BA21" s="54" t="e">
        <f t="shared" ref="BA21:BA28" si="28">RANK(AZ21,$AZ$4:$AZ$11,0)</f>
        <v>#N/A</v>
      </c>
    </row>
    <row r="22" spans="1:58" ht="19.5" customHeight="1">
      <c r="A22" s="48">
        <v>2</v>
      </c>
      <c r="B22" s="49" t="s">
        <v>19</v>
      </c>
      <c r="C22" s="50">
        <f t="shared" ref="C22:AP22" si="29">C5*C$3</f>
        <v>0</v>
      </c>
      <c r="D22" s="50">
        <f t="shared" si="29"/>
        <v>0</v>
      </c>
      <c r="E22" s="50">
        <f t="shared" si="29"/>
        <v>0</v>
      </c>
      <c r="F22" s="50">
        <f t="shared" si="29"/>
        <v>0</v>
      </c>
      <c r="G22" s="50">
        <f t="shared" si="29"/>
        <v>0</v>
      </c>
      <c r="H22" s="50">
        <f t="shared" si="29"/>
        <v>1.25</v>
      </c>
      <c r="I22" s="50">
        <f t="shared" si="29"/>
        <v>0</v>
      </c>
      <c r="J22" s="50">
        <f t="shared" si="29"/>
        <v>0</v>
      </c>
      <c r="K22" s="50">
        <f t="shared" si="29"/>
        <v>2</v>
      </c>
      <c r="L22" s="50">
        <f t="shared" si="29"/>
        <v>6.75</v>
      </c>
      <c r="M22" s="50">
        <f t="shared" si="29"/>
        <v>2.5</v>
      </c>
      <c r="N22" s="50">
        <f t="shared" si="29"/>
        <v>19.25</v>
      </c>
      <c r="O22" s="50">
        <f t="shared" si="29"/>
        <v>21</v>
      </c>
      <c r="P22" s="50">
        <f t="shared" si="29"/>
        <v>35.75</v>
      </c>
      <c r="Q22" s="50">
        <f t="shared" si="29"/>
        <v>52.5</v>
      </c>
      <c r="R22" s="50">
        <f t="shared" si="29"/>
        <v>82.5</v>
      </c>
      <c r="S22" s="50">
        <f t="shared" si="29"/>
        <v>100</v>
      </c>
      <c r="T22" s="50">
        <f t="shared" si="29"/>
        <v>131.75</v>
      </c>
      <c r="U22" s="50">
        <f t="shared" si="29"/>
        <v>202.5</v>
      </c>
      <c r="V22" s="50">
        <f t="shared" si="29"/>
        <v>199.5</v>
      </c>
      <c r="W22" s="50">
        <f t="shared" si="29"/>
        <v>255</v>
      </c>
      <c r="X22" s="50">
        <f t="shared" si="29"/>
        <v>378</v>
      </c>
      <c r="Y22" s="50">
        <f t="shared" si="29"/>
        <v>445.5</v>
      </c>
      <c r="Z22" s="50">
        <f t="shared" si="29"/>
        <v>540.5</v>
      </c>
      <c r="AA22" s="50">
        <f t="shared" si="29"/>
        <v>570</v>
      </c>
      <c r="AB22" s="50">
        <f t="shared" si="29"/>
        <v>706.25</v>
      </c>
      <c r="AC22" s="50">
        <f t="shared" si="29"/>
        <v>780</v>
      </c>
      <c r="AD22" s="50">
        <f t="shared" si="29"/>
        <v>1147.5</v>
      </c>
      <c r="AE22" s="50">
        <f t="shared" si="29"/>
        <v>1204</v>
      </c>
      <c r="AF22" s="50">
        <f t="shared" si="29"/>
        <v>1500.75</v>
      </c>
      <c r="AG22" s="50">
        <f t="shared" si="29"/>
        <v>1987.5</v>
      </c>
      <c r="AH22" s="50">
        <f t="shared" si="29"/>
        <v>2185.5</v>
      </c>
      <c r="AI22" s="50">
        <f t="shared" si="29"/>
        <v>2560</v>
      </c>
      <c r="AJ22" s="50">
        <f t="shared" si="29"/>
        <v>2846.25</v>
      </c>
      <c r="AK22" s="50">
        <f t="shared" si="29"/>
        <v>2201.5</v>
      </c>
      <c r="AL22" s="50">
        <f t="shared" si="29"/>
        <v>1706.25</v>
      </c>
      <c r="AM22" s="50">
        <f t="shared" si="29"/>
        <v>1179</v>
      </c>
      <c r="AN22" s="50">
        <f t="shared" si="29"/>
        <v>749.25</v>
      </c>
      <c r="AO22" s="50">
        <f t="shared" si="29"/>
        <v>494</v>
      </c>
      <c r="AP22" s="50">
        <f t="shared" si="29"/>
        <v>165.75</v>
      </c>
      <c r="AQ22" s="50">
        <f>AQ5*AQ$3</f>
        <v>20</v>
      </c>
      <c r="AR22" s="51">
        <f t="shared" si="23"/>
        <v>24479.75</v>
      </c>
      <c r="AS22" s="51"/>
      <c r="AT22" s="55"/>
      <c r="AU22" s="54"/>
      <c r="AV22" s="52"/>
      <c r="AW22" s="53">
        <f t="shared" si="24"/>
        <v>0</v>
      </c>
      <c r="AX22" s="54" t="e">
        <f t="shared" si="25"/>
        <v>#N/A</v>
      </c>
      <c r="AY22" s="52">
        <f t="shared" si="26"/>
        <v>20</v>
      </c>
      <c r="AZ22" s="53">
        <f t="shared" si="27"/>
        <v>8.1700180761649932E-4</v>
      </c>
      <c r="BA22" s="54" t="e">
        <f t="shared" si="28"/>
        <v>#N/A</v>
      </c>
    </row>
    <row r="23" spans="1:58" ht="19.5" customHeight="1">
      <c r="A23" s="48">
        <v>3</v>
      </c>
      <c r="B23" s="49" t="s">
        <v>18</v>
      </c>
      <c r="C23" s="50">
        <f t="shared" ref="C23:AQ23" si="30">C6*C$3</f>
        <v>0</v>
      </c>
      <c r="D23" s="50">
        <f t="shared" si="30"/>
        <v>0</v>
      </c>
      <c r="E23" s="50">
        <f t="shared" si="30"/>
        <v>0</v>
      </c>
      <c r="F23" s="50">
        <f t="shared" si="30"/>
        <v>0</v>
      </c>
      <c r="G23" s="50">
        <f t="shared" si="30"/>
        <v>0</v>
      </c>
      <c r="H23" s="50">
        <f t="shared" si="30"/>
        <v>0</v>
      </c>
      <c r="I23" s="50">
        <f t="shared" si="30"/>
        <v>0</v>
      </c>
      <c r="J23" s="50">
        <f t="shared" si="30"/>
        <v>0</v>
      </c>
      <c r="K23" s="50">
        <f t="shared" si="30"/>
        <v>4</v>
      </c>
      <c r="L23" s="50">
        <f t="shared" si="30"/>
        <v>6.75</v>
      </c>
      <c r="M23" s="50">
        <f t="shared" si="30"/>
        <v>27.5</v>
      </c>
      <c r="N23" s="50">
        <f t="shared" si="30"/>
        <v>44</v>
      </c>
      <c r="O23" s="50">
        <f t="shared" si="30"/>
        <v>90</v>
      </c>
      <c r="P23" s="50">
        <f t="shared" si="30"/>
        <v>97.5</v>
      </c>
      <c r="Q23" s="50">
        <f t="shared" si="30"/>
        <v>129.5</v>
      </c>
      <c r="R23" s="50">
        <f t="shared" si="30"/>
        <v>262.5</v>
      </c>
      <c r="S23" s="50">
        <f t="shared" si="30"/>
        <v>288</v>
      </c>
      <c r="T23" s="50">
        <f t="shared" si="30"/>
        <v>416.5</v>
      </c>
      <c r="U23" s="50">
        <f t="shared" si="30"/>
        <v>648</v>
      </c>
      <c r="V23" s="50">
        <f t="shared" si="30"/>
        <v>693.5</v>
      </c>
      <c r="W23" s="50">
        <f t="shared" si="30"/>
        <v>975</v>
      </c>
      <c r="X23" s="50">
        <f t="shared" si="30"/>
        <v>1060.5</v>
      </c>
      <c r="Y23" s="50">
        <f t="shared" si="30"/>
        <v>1314.5</v>
      </c>
      <c r="Z23" s="50">
        <f t="shared" si="30"/>
        <v>1477.75</v>
      </c>
      <c r="AA23" s="50">
        <f t="shared" si="30"/>
        <v>1722</v>
      </c>
      <c r="AB23" s="50">
        <f t="shared" si="30"/>
        <v>1900</v>
      </c>
      <c r="AC23" s="50">
        <f t="shared" si="30"/>
        <v>2515.5</v>
      </c>
      <c r="AD23" s="50">
        <f t="shared" si="30"/>
        <v>2963.25</v>
      </c>
      <c r="AE23" s="50">
        <f t="shared" si="30"/>
        <v>3633</v>
      </c>
      <c r="AF23" s="50">
        <f t="shared" si="30"/>
        <v>4328.25</v>
      </c>
      <c r="AG23" s="50">
        <f t="shared" si="30"/>
        <v>5475</v>
      </c>
      <c r="AH23" s="50">
        <f t="shared" si="30"/>
        <v>6649.5</v>
      </c>
      <c r="AI23" s="50">
        <f t="shared" si="30"/>
        <v>7576</v>
      </c>
      <c r="AJ23" s="50">
        <f t="shared" si="30"/>
        <v>8010.75</v>
      </c>
      <c r="AK23" s="50">
        <f t="shared" si="30"/>
        <v>7752</v>
      </c>
      <c r="AL23" s="50">
        <f t="shared" si="30"/>
        <v>5643.75</v>
      </c>
      <c r="AM23" s="50">
        <f t="shared" si="30"/>
        <v>3690</v>
      </c>
      <c r="AN23" s="50">
        <f t="shared" si="30"/>
        <v>1896.25</v>
      </c>
      <c r="AO23" s="50">
        <f t="shared" si="30"/>
        <v>874</v>
      </c>
      <c r="AP23" s="50">
        <f t="shared" si="30"/>
        <v>458.25</v>
      </c>
      <c r="AQ23" s="50">
        <f t="shared" si="30"/>
        <v>20</v>
      </c>
      <c r="AR23" s="51">
        <f t="shared" si="23"/>
        <v>72643</v>
      </c>
      <c r="AS23" s="51"/>
      <c r="AT23" s="55"/>
      <c r="AU23" s="54"/>
      <c r="AV23" s="52"/>
      <c r="AW23" s="53">
        <f t="shared" si="24"/>
        <v>0</v>
      </c>
      <c r="AX23" s="54" t="e">
        <f t="shared" si="25"/>
        <v>#N/A</v>
      </c>
      <c r="AY23" s="52">
        <f t="shared" si="26"/>
        <v>20</v>
      </c>
      <c r="AZ23" s="53">
        <f t="shared" si="27"/>
        <v>2.7531902592128627E-4</v>
      </c>
      <c r="BA23" s="54" t="e">
        <f t="shared" si="28"/>
        <v>#N/A</v>
      </c>
    </row>
    <row r="24" spans="1:58" ht="19.5" customHeight="1">
      <c r="A24" s="48">
        <v>4</v>
      </c>
      <c r="B24" s="49" t="s">
        <v>17</v>
      </c>
      <c r="C24" s="50">
        <f t="shared" ref="C24:AQ24" si="31">C7*C$3</f>
        <v>0</v>
      </c>
      <c r="D24" s="50">
        <f t="shared" si="31"/>
        <v>0</v>
      </c>
      <c r="E24" s="50">
        <f t="shared" si="31"/>
        <v>0</v>
      </c>
      <c r="F24" s="50">
        <f t="shared" si="31"/>
        <v>0</v>
      </c>
      <c r="G24" s="50">
        <f t="shared" si="31"/>
        <v>0</v>
      </c>
      <c r="H24" s="50">
        <f t="shared" si="31"/>
        <v>1.25</v>
      </c>
      <c r="I24" s="50">
        <f t="shared" si="31"/>
        <v>1.5</v>
      </c>
      <c r="J24" s="50">
        <f t="shared" si="31"/>
        <v>3.5</v>
      </c>
      <c r="K24" s="50">
        <f t="shared" si="31"/>
        <v>10</v>
      </c>
      <c r="L24" s="50">
        <f t="shared" si="31"/>
        <v>18</v>
      </c>
      <c r="M24" s="50">
        <f t="shared" si="31"/>
        <v>30</v>
      </c>
      <c r="N24" s="50">
        <f t="shared" si="31"/>
        <v>41.25</v>
      </c>
      <c r="O24" s="50">
        <f t="shared" si="31"/>
        <v>30</v>
      </c>
      <c r="P24" s="50">
        <f t="shared" si="31"/>
        <v>100.75</v>
      </c>
      <c r="Q24" s="50">
        <f t="shared" si="31"/>
        <v>147</v>
      </c>
      <c r="R24" s="50">
        <f t="shared" si="31"/>
        <v>180</v>
      </c>
      <c r="S24" s="50">
        <f t="shared" si="31"/>
        <v>216</v>
      </c>
      <c r="T24" s="50">
        <f t="shared" si="31"/>
        <v>242.25</v>
      </c>
      <c r="U24" s="50">
        <f t="shared" si="31"/>
        <v>405</v>
      </c>
      <c r="V24" s="50">
        <f t="shared" si="31"/>
        <v>451.25</v>
      </c>
      <c r="W24" s="50">
        <f t="shared" si="31"/>
        <v>565</v>
      </c>
      <c r="X24" s="50">
        <f t="shared" si="31"/>
        <v>624.75</v>
      </c>
      <c r="Y24" s="50">
        <f t="shared" si="31"/>
        <v>693</v>
      </c>
      <c r="Z24" s="50">
        <f t="shared" si="31"/>
        <v>828</v>
      </c>
      <c r="AA24" s="50">
        <f t="shared" si="31"/>
        <v>1098</v>
      </c>
      <c r="AB24" s="50">
        <f t="shared" si="31"/>
        <v>1212.5</v>
      </c>
      <c r="AC24" s="50">
        <f t="shared" si="31"/>
        <v>1202.5</v>
      </c>
      <c r="AD24" s="50">
        <f t="shared" si="31"/>
        <v>1532.25</v>
      </c>
      <c r="AE24" s="50">
        <f t="shared" si="31"/>
        <v>2002</v>
      </c>
      <c r="AF24" s="50">
        <f t="shared" si="31"/>
        <v>2479.5</v>
      </c>
      <c r="AG24" s="50">
        <f t="shared" si="31"/>
        <v>3052.5</v>
      </c>
      <c r="AH24" s="50">
        <f t="shared" si="31"/>
        <v>3727.75</v>
      </c>
      <c r="AI24" s="50">
        <f t="shared" si="31"/>
        <v>4016</v>
      </c>
      <c r="AJ24" s="50">
        <f t="shared" si="31"/>
        <v>4422</v>
      </c>
      <c r="AK24" s="50">
        <f t="shared" si="31"/>
        <v>3536</v>
      </c>
      <c r="AL24" s="50">
        <f t="shared" si="31"/>
        <v>2730</v>
      </c>
      <c r="AM24" s="50">
        <f t="shared" si="31"/>
        <v>1917</v>
      </c>
      <c r="AN24" s="50">
        <f t="shared" si="31"/>
        <v>1184</v>
      </c>
      <c r="AO24" s="50">
        <f t="shared" si="31"/>
        <v>646</v>
      </c>
      <c r="AP24" s="50">
        <f t="shared" si="31"/>
        <v>341.25</v>
      </c>
      <c r="AQ24" s="50">
        <f t="shared" si="31"/>
        <v>80</v>
      </c>
      <c r="AR24" s="51">
        <f t="shared" si="23"/>
        <v>39767.75</v>
      </c>
      <c r="AS24" s="51"/>
      <c r="AT24" s="55"/>
      <c r="AU24" s="54"/>
      <c r="AV24" s="52"/>
      <c r="AW24" s="53">
        <f t="shared" si="24"/>
        <v>0</v>
      </c>
      <c r="AX24" s="54" t="e">
        <f t="shared" si="25"/>
        <v>#N/A</v>
      </c>
      <c r="AY24" s="52">
        <f t="shared" si="26"/>
        <v>80</v>
      </c>
      <c r="AZ24" s="53">
        <f t="shared" si="27"/>
        <v>2.0116803188513304E-3</v>
      </c>
      <c r="BA24" s="54" t="e">
        <f t="shared" si="28"/>
        <v>#N/A</v>
      </c>
    </row>
    <row r="25" spans="1:58" s="63" customFormat="1" ht="19.5" customHeight="1">
      <c r="A25" s="48">
        <v>5</v>
      </c>
      <c r="B25" s="49" t="s">
        <v>463</v>
      </c>
      <c r="C25" s="50">
        <f t="shared" ref="C25:AQ25" si="32">C8*C$3</f>
        <v>0</v>
      </c>
      <c r="D25" s="50">
        <f t="shared" si="32"/>
        <v>0</v>
      </c>
      <c r="E25" s="50">
        <f t="shared" si="32"/>
        <v>0</v>
      </c>
      <c r="F25" s="50">
        <f t="shared" si="32"/>
        <v>0</v>
      </c>
      <c r="G25" s="50">
        <f t="shared" si="32"/>
        <v>1</v>
      </c>
      <c r="H25" s="50">
        <f t="shared" si="32"/>
        <v>0</v>
      </c>
      <c r="I25" s="50">
        <f t="shared" si="32"/>
        <v>0</v>
      </c>
      <c r="J25" s="50">
        <f t="shared" si="32"/>
        <v>1.75</v>
      </c>
      <c r="K25" s="50">
        <f t="shared" si="32"/>
        <v>0</v>
      </c>
      <c r="L25" s="50">
        <f t="shared" si="32"/>
        <v>9</v>
      </c>
      <c r="M25" s="50">
        <f t="shared" si="32"/>
        <v>20</v>
      </c>
      <c r="N25" s="50">
        <f t="shared" si="32"/>
        <v>30.25</v>
      </c>
      <c r="O25" s="50">
        <f t="shared" si="32"/>
        <v>51</v>
      </c>
      <c r="P25" s="50">
        <f t="shared" si="32"/>
        <v>91</v>
      </c>
      <c r="Q25" s="50">
        <f t="shared" si="32"/>
        <v>105</v>
      </c>
      <c r="R25" s="50">
        <f t="shared" si="32"/>
        <v>127.5</v>
      </c>
      <c r="S25" s="50">
        <f t="shared" si="32"/>
        <v>188</v>
      </c>
      <c r="T25" s="50">
        <f t="shared" si="32"/>
        <v>263.5</v>
      </c>
      <c r="U25" s="50">
        <f t="shared" si="32"/>
        <v>400.5</v>
      </c>
      <c r="V25" s="50">
        <f t="shared" si="32"/>
        <v>389.5</v>
      </c>
      <c r="W25" s="50">
        <f t="shared" si="32"/>
        <v>465</v>
      </c>
      <c r="X25" s="50">
        <f t="shared" si="32"/>
        <v>582.75</v>
      </c>
      <c r="Y25" s="50">
        <f t="shared" si="32"/>
        <v>517</v>
      </c>
      <c r="Z25" s="50">
        <f t="shared" si="32"/>
        <v>615.25</v>
      </c>
      <c r="AA25" s="50">
        <f t="shared" si="32"/>
        <v>756</v>
      </c>
      <c r="AB25" s="50">
        <f t="shared" si="32"/>
        <v>918.75</v>
      </c>
      <c r="AC25" s="50">
        <f t="shared" si="32"/>
        <v>1007.5</v>
      </c>
      <c r="AD25" s="50">
        <f t="shared" si="32"/>
        <v>1100.25</v>
      </c>
      <c r="AE25" s="50">
        <f t="shared" si="32"/>
        <v>1267</v>
      </c>
      <c r="AF25" s="50">
        <f t="shared" si="32"/>
        <v>1363</v>
      </c>
      <c r="AG25" s="50">
        <f t="shared" si="32"/>
        <v>1965</v>
      </c>
      <c r="AH25" s="50">
        <f t="shared" si="32"/>
        <v>2580.75</v>
      </c>
      <c r="AI25" s="50">
        <f t="shared" si="32"/>
        <v>3048</v>
      </c>
      <c r="AJ25" s="50">
        <f t="shared" si="32"/>
        <v>3300</v>
      </c>
      <c r="AK25" s="50">
        <f t="shared" si="32"/>
        <v>3136.5</v>
      </c>
      <c r="AL25" s="50">
        <f t="shared" si="32"/>
        <v>2196.25</v>
      </c>
      <c r="AM25" s="50">
        <f t="shared" si="32"/>
        <v>1647</v>
      </c>
      <c r="AN25" s="50">
        <f t="shared" si="32"/>
        <v>1119.25</v>
      </c>
      <c r="AO25" s="50">
        <f t="shared" si="32"/>
        <v>570</v>
      </c>
      <c r="AP25" s="50">
        <f t="shared" si="32"/>
        <v>243.75</v>
      </c>
      <c r="AQ25" s="50">
        <f t="shared" si="32"/>
        <v>50</v>
      </c>
      <c r="AR25" s="51">
        <f t="shared" si="23"/>
        <v>30127</v>
      </c>
      <c r="AS25" s="58"/>
      <c r="AT25" s="59"/>
      <c r="AU25" s="60"/>
      <c r="AV25" s="61"/>
      <c r="AW25" s="62">
        <f t="shared" si="24"/>
        <v>0</v>
      </c>
      <c r="AX25" s="60" t="e">
        <f t="shared" si="25"/>
        <v>#N/A</v>
      </c>
      <c r="AY25" s="61">
        <f t="shared" si="26"/>
        <v>50</v>
      </c>
      <c r="AZ25" s="62">
        <f t="shared" si="27"/>
        <v>1.6596408537192552E-3</v>
      </c>
      <c r="BA25" s="60" t="e">
        <f t="shared" si="28"/>
        <v>#N/A</v>
      </c>
      <c r="BE25" s="228"/>
      <c r="BF25" s="228"/>
    </row>
    <row r="26" spans="1:58" ht="19.5" customHeight="1">
      <c r="A26" s="48">
        <v>6</v>
      </c>
      <c r="B26" s="49" t="s">
        <v>462</v>
      </c>
      <c r="C26" s="50">
        <f t="shared" ref="C26:AQ26" si="33">C9*C$3</f>
        <v>0</v>
      </c>
      <c r="D26" s="50">
        <f t="shared" si="33"/>
        <v>0</v>
      </c>
      <c r="E26" s="50">
        <f t="shared" si="33"/>
        <v>0</v>
      </c>
      <c r="F26" s="50">
        <f t="shared" si="33"/>
        <v>0</v>
      </c>
      <c r="G26" s="50">
        <f t="shared" si="33"/>
        <v>0</v>
      </c>
      <c r="H26" s="50">
        <f t="shared" si="33"/>
        <v>0</v>
      </c>
      <c r="I26" s="50">
        <f t="shared" si="33"/>
        <v>0</v>
      </c>
      <c r="J26" s="50">
        <f t="shared" si="33"/>
        <v>0</v>
      </c>
      <c r="K26" s="50">
        <f t="shared" si="33"/>
        <v>4</v>
      </c>
      <c r="L26" s="50">
        <f t="shared" si="33"/>
        <v>0</v>
      </c>
      <c r="M26" s="50">
        <f t="shared" si="33"/>
        <v>7.5</v>
      </c>
      <c r="N26" s="50">
        <f t="shared" si="33"/>
        <v>8.25</v>
      </c>
      <c r="O26" s="50">
        <f t="shared" si="33"/>
        <v>18</v>
      </c>
      <c r="P26" s="50">
        <f t="shared" si="33"/>
        <v>16.25</v>
      </c>
      <c r="Q26" s="50">
        <f t="shared" si="33"/>
        <v>14</v>
      </c>
      <c r="R26" s="50">
        <f t="shared" si="33"/>
        <v>26.25</v>
      </c>
      <c r="S26" s="50">
        <f t="shared" si="33"/>
        <v>28</v>
      </c>
      <c r="T26" s="50">
        <f t="shared" si="33"/>
        <v>29.75</v>
      </c>
      <c r="U26" s="50">
        <f t="shared" si="33"/>
        <v>58.5</v>
      </c>
      <c r="V26" s="50">
        <f t="shared" si="33"/>
        <v>47.5</v>
      </c>
      <c r="W26" s="50">
        <f t="shared" si="33"/>
        <v>90</v>
      </c>
      <c r="X26" s="50">
        <f t="shared" si="33"/>
        <v>84</v>
      </c>
      <c r="Y26" s="50">
        <f t="shared" si="33"/>
        <v>137.5</v>
      </c>
      <c r="Z26" s="50">
        <f t="shared" si="33"/>
        <v>189.75</v>
      </c>
      <c r="AA26" s="50">
        <f t="shared" si="33"/>
        <v>204</v>
      </c>
      <c r="AB26" s="50">
        <f t="shared" si="33"/>
        <v>218.75</v>
      </c>
      <c r="AC26" s="50">
        <f t="shared" si="33"/>
        <v>201.5</v>
      </c>
      <c r="AD26" s="50">
        <f t="shared" si="33"/>
        <v>310.5</v>
      </c>
      <c r="AE26" s="50">
        <f t="shared" si="33"/>
        <v>399</v>
      </c>
      <c r="AF26" s="50">
        <f t="shared" si="33"/>
        <v>355.25</v>
      </c>
      <c r="AG26" s="50">
        <f t="shared" si="33"/>
        <v>517.5</v>
      </c>
      <c r="AH26" s="50">
        <f t="shared" si="33"/>
        <v>682</v>
      </c>
      <c r="AI26" s="50">
        <f t="shared" si="33"/>
        <v>472</v>
      </c>
      <c r="AJ26" s="50">
        <f t="shared" si="33"/>
        <v>676.5</v>
      </c>
      <c r="AK26" s="50">
        <f t="shared" si="33"/>
        <v>544</v>
      </c>
      <c r="AL26" s="50">
        <f t="shared" si="33"/>
        <v>271.25</v>
      </c>
      <c r="AM26" s="50">
        <f t="shared" si="33"/>
        <v>333</v>
      </c>
      <c r="AN26" s="50">
        <f t="shared" si="33"/>
        <v>166.5</v>
      </c>
      <c r="AO26" s="50">
        <f t="shared" si="33"/>
        <v>76</v>
      </c>
      <c r="AP26" s="50">
        <f t="shared" si="33"/>
        <v>19.5</v>
      </c>
      <c r="AQ26" s="50">
        <f t="shared" si="33"/>
        <v>0</v>
      </c>
      <c r="AR26" s="51">
        <f t="shared" si="23"/>
        <v>6206.5</v>
      </c>
      <c r="AS26" s="51"/>
      <c r="AT26" s="55"/>
      <c r="AU26" s="54"/>
      <c r="AV26" s="52"/>
      <c r="AW26" s="53">
        <f t="shared" si="24"/>
        <v>0</v>
      </c>
      <c r="AX26" s="54" t="e">
        <f t="shared" si="25"/>
        <v>#N/A</v>
      </c>
      <c r="AY26" s="52">
        <f t="shared" si="26"/>
        <v>0</v>
      </c>
      <c r="AZ26" s="53">
        <f t="shared" si="27"/>
        <v>0</v>
      </c>
      <c r="BA26" s="54" t="e">
        <f t="shared" si="28"/>
        <v>#N/A</v>
      </c>
    </row>
    <row r="27" spans="1:58" ht="19.5" customHeight="1">
      <c r="A27" s="48">
        <v>7</v>
      </c>
      <c r="B27" s="49" t="s">
        <v>458</v>
      </c>
      <c r="C27" s="50">
        <f t="shared" ref="C27:AQ27" si="34">C10*C$3</f>
        <v>0</v>
      </c>
      <c r="D27" s="50">
        <f t="shared" si="34"/>
        <v>0</v>
      </c>
      <c r="E27" s="50">
        <f t="shared" si="34"/>
        <v>0</v>
      </c>
      <c r="F27" s="50">
        <f t="shared" si="34"/>
        <v>0</v>
      </c>
      <c r="G27" s="50">
        <f t="shared" si="34"/>
        <v>1</v>
      </c>
      <c r="H27" s="50">
        <f t="shared" si="34"/>
        <v>0</v>
      </c>
      <c r="I27" s="50">
        <f t="shared" si="34"/>
        <v>0</v>
      </c>
      <c r="J27" s="50">
        <f t="shared" si="34"/>
        <v>10.5</v>
      </c>
      <c r="K27" s="50">
        <f t="shared" si="34"/>
        <v>10</v>
      </c>
      <c r="L27" s="50">
        <f t="shared" si="34"/>
        <v>11.25</v>
      </c>
      <c r="M27" s="50">
        <f t="shared" si="34"/>
        <v>22.5</v>
      </c>
      <c r="N27" s="50">
        <f t="shared" si="34"/>
        <v>44</v>
      </c>
      <c r="O27" s="50">
        <f t="shared" si="34"/>
        <v>42</v>
      </c>
      <c r="P27" s="50">
        <f t="shared" si="34"/>
        <v>71.5</v>
      </c>
      <c r="Q27" s="50">
        <f t="shared" si="34"/>
        <v>119</v>
      </c>
      <c r="R27" s="50">
        <f t="shared" si="34"/>
        <v>153.75</v>
      </c>
      <c r="S27" s="50">
        <f t="shared" si="34"/>
        <v>184</v>
      </c>
      <c r="T27" s="50">
        <f t="shared" si="34"/>
        <v>212.5</v>
      </c>
      <c r="U27" s="50">
        <f t="shared" si="34"/>
        <v>220.5</v>
      </c>
      <c r="V27" s="50">
        <f t="shared" si="34"/>
        <v>304</v>
      </c>
      <c r="W27" s="50">
        <f t="shared" si="34"/>
        <v>415</v>
      </c>
      <c r="X27" s="50">
        <f t="shared" si="34"/>
        <v>393.75</v>
      </c>
      <c r="Y27" s="50">
        <f t="shared" si="34"/>
        <v>440</v>
      </c>
      <c r="Z27" s="50">
        <f t="shared" si="34"/>
        <v>471.5</v>
      </c>
      <c r="AA27" s="50">
        <f t="shared" si="34"/>
        <v>570</v>
      </c>
      <c r="AB27" s="50">
        <f t="shared" si="34"/>
        <v>587.5</v>
      </c>
      <c r="AC27" s="50">
        <f t="shared" si="34"/>
        <v>721.5</v>
      </c>
      <c r="AD27" s="50">
        <f t="shared" si="34"/>
        <v>776.25</v>
      </c>
      <c r="AE27" s="50">
        <f t="shared" si="34"/>
        <v>1036</v>
      </c>
      <c r="AF27" s="50">
        <f t="shared" si="34"/>
        <v>1174.5</v>
      </c>
      <c r="AG27" s="50">
        <f t="shared" si="34"/>
        <v>1350</v>
      </c>
      <c r="AH27" s="50">
        <f t="shared" si="34"/>
        <v>1612</v>
      </c>
      <c r="AI27" s="50">
        <f t="shared" si="34"/>
        <v>2056</v>
      </c>
      <c r="AJ27" s="50">
        <f t="shared" si="34"/>
        <v>2244</v>
      </c>
      <c r="AK27" s="50">
        <f t="shared" si="34"/>
        <v>2116.5</v>
      </c>
      <c r="AL27" s="50">
        <f t="shared" si="34"/>
        <v>1662.5</v>
      </c>
      <c r="AM27" s="50">
        <f t="shared" si="34"/>
        <v>1188</v>
      </c>
      <c r="AN27" s="50">
        <f t="shared" si="34"/>
        <v>823.25</v>
      </c>
      <c r="AO27" s="50">
        <f t="shared" si="34"/>
        <v>399</v>
      </c>
      <c r="AP27" s="50">
        <f t="shared" si="34"/>
        <v>126.75</v>
      </c>
      <c r="AQ27" s="50">
        <f t="shared" si="34"/>
        <v>40</v>
      </c>
      <c r="AR27" s="51">
        <f t="shared" si="23"/>
        <v>21610.5</v>
      </c>
      <c r="AS27" s="51"/>
      <c r="AT27" s="55"/>
      <c r="AU27" s="54"/>
      <c r="AV27" s="52"/>
      <c r="AW27" s="53">
        <f t="shared" si="24"/>
        <v>0</v>
      </c>
      <c r="AX27" s="54" t="e">
        <f t="shared" si="25"/>
        <v>#N/A</v>
      </c>
      <c r="AY27" s="52">
        <f t="shared" si="26"/>
        <v>40</v>
      </c>
      <c r="AZ27" s="53">
        <f t="shared" si="27"/>
        <v>1.8509520834779389E-3</v>
      </c>
      <c r="BA27" s="54" t="e">
        <f t="shared" si="28"/>
        <v>#N/A</v>
      </c>
    </row>
    <row r="28" spans="1:58" ht="19.5" customHeight="1">
      <c r="A28" s="48">
        <v>8</v>
      </c>
      <c r="B28" s="49" t="s">
        <v>16</v>
      </c>
      <c r="C28" s="50">
        <f t="shared" ref="C28:AQ28" si="35">C11*C$3</f>
        <v>0</v>
      </c>
      <c r="D28" s="50">
        <f t="shared" si="35"/>
        <v>0</v>
      </c>
      <c r="E28" s="50">
        <f t="shared" si="35"/>
        <v>0</v>
      </c>
      <c r="F28" s="50">
        <f t="shared" si="35"/>
        <v>0</v>
      </c>
      <c r="G28" s="50">
        <f t="shared" si="35"/>
        <v>0</v>
      </c>
      <c r="H28" s="50">
        <f t="shared" si="35"/>
        <v>1.25</v>
      </c>
      <c r="I28" s="50">
        <f t="shared" si="35"/>
        <v>1.5</v>
      </c>
      <c r="J28" s="50">
        <f t="shared" si="35"/>
        <v>1.75</v>
      </c>
      <c r="K28" s="50">
        <f t="shared" si="35"/>
        <v>10</v>
      </c>
      <c r="L28" s="50">
        <f t="shared" si="35"/>
        <v>4.5</v>
      </c>
      <c r="M28" s="50">
        <f t="shared" si="35"/>
        <v>22.5</v>
      </c>
      <c r="N28" s="50">
        <f t="shared" si="35"/>
        <v>22</v>
      </c>
      <c r="O28" s="50">
        <f t="shared" si="35"/>
        <v>54</v>
      </c>
      <c r="P28" s="50">
        <f t="shared" si="35"/>
        <v>110.5</v>
      </c>
      <c r="Q28" s="50">
        <f t="shared" si="35"/>
        <v>129.5</v>
      </c>
      <c r="R28" s="50">
        <f t="shared" si="35"/>
        <v>157.5</v>
      </c>
      <c r="S28" s="50">
        <f t="shared" si="35"/>
        <v>260</v>
      </c>
      <c r="T28" s="50">
        <f t="shared" si="35"/>
        <v>301.75</v>
      </c>
      <c r="U28" s="50">
        <f t="shared" si="35"/>
        <v>364.5</v>
      </c>
      <c r="V28" s="50">
        <f t="shared" si="35"/>
        <v>432.25</v>
      </c>
      <c r="W28" s="50">
        <f t="shared" si="35"/>
        <v>440</v>
      </c>
      <c r="X28" s="50">
        <f t="shared" si="35"/>
        <v>504</v>
      </c>
      <c r="Y28" s="50">
        <f t="shared" si="35"/>
        <v>621.5</v>
      </c>
      <c r="Z28" s="50">
        <f t="shared" si="35"/>
        <v>672.75</v>
      </c>
      <c r="AA28" s="50">
        <f t="shared" si="35"/>
        <v>966</v>
      </c>
      <c r="AB28" s="50">
        <f t="shared" si="35"/>
        <v>862.5</v>
      </c>
      <c r="AC28" s="50">
        <f t="shared" si="35"/>
        <v>1007.5</v>
      </c>
      <c r="AD28" s="50">
        <f t="shared" si="35"/>
        <v>1269</v>
      </c>
      <c r="AE28" s="50">
        <f t="shared" si="35"/>
        <v>1337</v>
      </c>
      <c r="AF28" s="50">
        <f t="shared" si="35"/>
        <v>1689.25</v>
      </c>
      <c r="AG28" s="50">
        <f t="shared" si="35"/>
        <v>1905</v>
      </c>
      <c r="AH28" s="50">
        <f t="shared" si="35"/>
        <v>2495.5</v>
      </c>
      <c r="AI28" s="50">
        <f t="shared" si="35"/>
        <v>2656</v>
      </c>
      <c r="AJ28" s="50">
        <f t="shared" si="35"/>
        <v>2739</v>
      </c>
      <c r="AK28" s="50">
        <f t="shared" si="35"/>
        <v>2626.5</v>
      </c>
      <c r="AL28" s="50">
        <f t="shared" si="35"/>
        <v>2301.25</v>
      </c>
      <c r="AM28" s="50">
        <f t="shared" si="35"/>
        <v>1332</v>
      </c>
      <c r="AN28" s="50">
        <f t="shared" si="35"/>
        <v>1119.25</v>
      </c>
      <c r="AO28" s="50">
        <f t="shared" si="35"/>
        <v>437</v>
      </c>
      <c r="AP28" s="50">
        <f t="shared" si="35"/>
        <v>117</v>
      </c>
      <c r="AQ28" s="50">
        <f t="shared" si="35"/>
        <v>40</v>
      </c>
      <c r="AR28" s="51">
        <f t="shared" si="23"/>
        <v>29011.5</v>
      </c>
      <c r="AS28" s="51"/>
      <c r="AT28" s="55"/>
      <c r="AU28" s="54"/>
      <c r="AV28" s="52"/>
      <c r="AW28" s="53">
        <f t="shared" si="24"/>
        <v>0</v>
      </c>
      <c r="AX28" s="54" t="e">
        <f t="shared" si="25"/>
        <v>#N/A</v>
      </c>
      <c r="AY28" s="52">
        <f t="shared" si="26"/>
        <v>40</v>
      </c>
      <c r="AZ28" s="53">
        <f t="shared" si="27"/>
        <v>1.378763593747307E-3</v>
      </c>
      <c r="BA28" s="54" t="e">
        <f t="shared" si="28"/>
        <v>#N/A</v>
      </c>
    </row>
    <row r="29" spans="1:58" ht="19.5" customHeight="1">
      <c r="A29" s="44"/>
      <c r="B29" s="4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</row>
    <row r="30" spans="1:58" ht="19.5" customHeight="1">
      <c r="A30" s="44"/>
      <c r="B30" s="4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</row>
    <row r="31" spans="1:58" s="16" customFormat="1" ht="19.5" customHeight="1">
      <c r="A31" s="13"/>
      <c r="B31" s="13" t="s">
        <v>89</v>
      </c>
      <c r="C31" s="50">
        <f t="shared" ref="C31:AQ31" si="36">C14*C3</f>
        <v>0</v>
      </c>
      <c r="D31" s="50">
        <f t="shared" si="36"/>
        <v>0</v>
      </c>
      <c r="E31" s="50">
        <f t="shared" si="36"/>
        <v>0</v>
      </c>
      <c r="F31" s="50">
        <f t="shared" si="36"/>
        <v>0</v>
      </c>
      <c r="G31" s="50">
        <f t="shared" si="36"/>
        <v>0</v>
      </c>
      <c r="H31" s="50">
        <f t="shared" si="36"/>
        <v>2.5</v>
      </c>
      <c r="I31" s="50">
        <f t="shared" si="36"/>
        <v>4.5</v>
      </c>
      <c r="J31" s="50">
        <f t="shared" si="36"/>
        <v>8.75</v>
      </c>
      <c r="K31" s="50">
        <f t="shared" si="36"/>
        <v>6</v>
      </c>
      <c r="L31" s="50">
        <f t="shared" si="36"/>
        <v>13.5</v>
      </c>
      <c r="M31" s="50">
        <f t="shared" si="36"/>
        <v>35</v>
      </c>
      <c r="N31" s="50">
        <f t="shared" si="36"/>
        <v>93.5</v>
      </c>
      <c r="O31" s="50">
        <f t="shared" si="36"/>
        <v>90</v>
      </c>
      <c r="P31" s="50">
        <f t="shared" si="36"/>
        <v>104</v>
      </c>
      <c r="Q31" s="50">
        <f t="shared" si="36"/>
        <v>147</v>
      </c>
      <c r="R31" s="50">
        <f t="shared" si="36"/>
        <v>183.75</v>
      </c>
      <c r="S31" s="50">
        <f t="shared" si="36"/>
        <v>256</v>
      </c>
      <c r="T31" s="50">
        <f t="shared" si="36"/>
        <v>310.25</v>
      </c>
      <c r="U31" s="50">
        <f t="shared" si="36"/>
        <v>360</v>
      </c>
      <c r="V31" s="50">
        <f t="shared" si="36"/>
        <v>574.75</v>
      </c>
      <c r="W31" s="50">
        <f t="shared" si="36"/>
        <v>720</v>
      </c>
      <c r="X31" s="50">
        <f t="shared" si="36"/>
        <v>892.5</v>
      </c>
      <c r="Y31" s="50">
        <f t="shared" si="36"/>
        <v>1017.5</v>
      </c>
      <c r="Z31" s="50">
        <f t="shared" si="36"/>
        <v>1466.25</v>
      </c>
      <c r="AA31" s="50">
        <f t="shared" si="36"/>
        <v>1758</v>
      </c>
      <c r="AB31" s="50">
        <f t="shared" si="36"/>
        <v>1875</v>
      </c>
      <c r="AC31" s="50">
        <f t="shared" si="36"/>
        <v>2496</v>
      </c>
      <c r="AD31" s="50">
        <f t="shared" si="36"/>
        <v>2976.75</v>
      </c>
      <c r="AE31" s="50">
        <f t="shared" si="36"/>
        <v>3388</v>
      </c>
      <c r="AF31" s="50">
        <f t="shared" si="36"/>
        <v>3603.25</v>
      </c>
      <c r="AG31" s="50">
        <f t="shared" si="36"/>
        <v>3270</v>
      </c>
      <c r="AH31" s="50">
        <f t="shared" si="36"/>
        <v>3231.75</v>
      </c>
      <c r="AI31" s="50">
        <f t="shared" si="36"/>
        <v>2632</v>
      </c>
      <c r="AJ31" s="50">
        <f t="shared" si="36"/>
        <v>2202.75</v>
      </c>
      <c r="AK31" s="50">
        <f t="shared" si="36"/>
        <v>1776.5</v>
      </c>
      <c r="AL31" s="50">
        <f t="shared" si="36"/>
        <v>1452.5</v>
      </c>
      <c r="AM31" s="50">
        <f t="shared" si="36"/>
        <v>990</v>
      </c>
      <c r="AN31" s="50">
        <f t="shared" si="36"/>
        <v>795.5</v>
      </c>
      <c r="AO31" s="50">
        <f t="shared" si="36"/>
        <v>513</v>
      </c>
      <c r="AP31" s="50">
        <f t="shared" si="36"/>
        <v>273</v>
      </c>
      <c r="AQ31" s="50">
        <f t="shared" si="36"/>
        <v>210</v>
      </c>
      <c r="AR31" s="67">
        <f>SUM(C31:AQ31)</f>
        <v>39729.75</v>
      </c>
      <c r="AS31" s="15"/>
      <c r="AT31" s="14"/>
      <c r="AU31" s="19">
        <f>AR31/AR14</f>
        <v>6.8100359958861842</v>
      </c>
      <c r="AW31" s="68">
        <f>SUM(C31:AA31)</f>
        <v>8043.75</v>
      </c>
      <c r="AX31" s="69">
        <f>AW31/AR31</f>
        <v>0.20246163139712683</v>
      </c>
      <c r="AY31" s="70">
        <f>SUM(AB31:AI31)</f>
        <v>23472.75</v>
      </c>
      <c r="AZ31" s="71">
        <f>AY31/AR31</f>
        <v>0.59081041285183022</v>
      </c>
      <c r="BA31" s="70">
        <f>SUM(AJ31:AP31)</f>
        <v>8003.25</v>
      </c>
      <c r="BB31" s="71">
        <f t="shared" ref="BB31" si="37">BA31/AR31</f>
        <v>0.20144224416212034</v>
      </c>
      <c r="BC31" s="23" t="e">
        <f>SUM(#REF!)</f>
        <v>#REF!</v>
      </c>
      <c r="BD31" s="22" t="e">
        <f>BC31/AR31</f>
        <v>#REF!</v>
      </c>
      <c r="BE31" s="52" t="e">
        <f>#REF!</f>
        <v>#REF!</v>
      </c>
      <c r="BF31" s="94" t="e">
        <f>BE31/AR31</f>
        <v>#REF!</v>
      </c>
    </row>
    <row r="32" spans="1:58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47" ht="19.5" customHeight="1">
      <c r="A33" s="44"/>
      <c r="B33" s="44"/>
      <c r="C33" s="50">
        <f t="shared" ref="C33:AQ33" si="38">C16*C3</f>
        <v>0</v>
      </c>
      <c r="D33" s="50">
        <f t="shared" si="38"/>
        <v>0</v>
      </c>
      <c r="E33" s="50">
        <f t="shared" si="38"/>
        <v>0</v>
      </c>
      <c r="F33" s="50">
        <f t="shared" si="38"/>
        <v>0</v>
      </c>
      <c r="G33" s="50">
        <f t="shared" si="38"/>
        <v>0</v>
      </c>
      <c r="H33" s="50">
        <f t="shared" si="38"/>
        <v>1.25</v>
      </c>
      <c r="I33" s="50">
        <f t="shared" si="38"/>
        <v>6</v>
      </c>
      <c r="J33" s="50">
        <f t="shared" si="38"/>
        <v>3.5</v>
      </c>
      <c r="K33" s="50">
        <f t="shared" si="38"/>
        <v>24</v>
      </c>
      <c r="L33" s="50">
        <f t="shared" si="38"/>
        <v>38.25</v>
      </c>
      <c r="M33" s="50">
        <f t="shared" si="38"/>
        <v>92.5</v>
      </c>
      <c r="N33" s="50">
        <f t="shared" si="38"/>
        <v>123.75</v>
      </c>
      <c r="O33" s="50">
        <f t="shared" si="38"/>
        <v>213</v>
      </c>
      <c r="P33" s="50">
        <f t="shared" si="38"/>
        <v>273</v>
      </c>
      <c r="Q33" s="50">
        <f t="shared" si="38"/>
        <v>332.5</v>
      </c>
      <c r="R33" s="50">
        <f t="shared" si="38"/>
        <v>416.25</v>
      </c>
      <c r="S33" s="50">
        <f t="shared" si="38"/>
        <v>488</v>
      </c>
      <c r="T33" s="50">
        <f t="shared" si="38"/>
        <v>612</v>
      </c>
      <c r="U33" s="50">
        <f t="shared" si="38"/>
        <v>778.5</v>
      </c>
      <c r="V33" s="50">
        <f t="shared" si="38"/>
        <v>817</v>
      </c>
      <c r="W33" s="50">
        <f t="shared" si="38"/>
        <v>825</v>
      </c>
      <c r="X33" s="50">
        <f t="shared" si="38"/>
        <v>1144.5</v>
      </c>
      <c r="Y33" s="50">
        <f t="shared" si="38"/>
        <v>1171.5</v>
      </c>
      <c r="Z33" s="50">
        <f t="shared" si="38"/>
        <v>1236.25</v>
      </c>
      <c r="AA33" s="50">
        <f t="shared" si="38"/>
        <v>1470</v>
      </c>
      <c r="AB33" s="50">
        <f t="shared" si="38"/>
        <v>1787.5</v>
      </c>
      <c r="AC33" s="50">
        <f t="shared" si="38"/>
        <v>2086.5</v>
      </c>
      <c r="AD33" s="50">
        <f t="shared" si="38"/>
        <v>2376</v>
      </c>
      <c r="AE33" s="50">
        <f t="shared" si="38"/>
        <v>2814</v>
      </c>
      <c r="AF33" s="50">
        <f t="shared" si="38"/>
        <v>2965.25</v>
      </c>
      <c r="AG33" s="50">
        <f t="shared" si="38"/>
        <v>3607.5</v>
      </c>
      <c r="AH33" s="50">
        <f t="shared" si="38"/>
        <v>3890.5</v>
      </c>
      <c r="AI33" s="50">
        <f t="shared" si="38"/>
        <v>4168</v>
      </c>
      <c r="AJ33" s="50">
        <f t="shared" si="38"/>
        <v>4092</v>
      </c>
      <c r="AK33" s="50">
        <f t="shared" si="38"/>
        <v>5431.5</v>
      </c>
      <c r="AL33" s="50">
        <f t="shared" si="38"/>
        <v>5573.75</v>
      </c>
      <c r="AM33" s="50">
        <f t="shared" si="38"/>
        <v>6291</v>
      </c>
      <c r="AN33" s="50">
        <f t="shared" si="38"/>
        <v>7585</v>
      </c>
      <c r="AO33" s="50">
        <f t="shared" si="38"/>
        <v>8369.5</v>
      </c>
      <c r="AP33" s="50">
        <f t="shared" si="38"/>
        <v>4787.25</v>
      </c>
      <c r="AQ33" s="50">
        <f t="shared" si="38"/>
        <v>9870</v>
      </c>
      <c r="AR33" s="67">
        <f>SUM(C33:AQ33)</f>
        <v>85762</v>
      </c>
      <c r="AU33" s="46" t="e">
        <f>AR33/#REF!</f>
        <v>#REF!</v>
      </c>
    </row>
    <row r="34" spans="1:47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47" ht="19.5" customHeight="1">
      <c r="A35" s="44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1:47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47" ht="15.7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47" ht="15.7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7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7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47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47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47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47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47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47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47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47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2A4A-7F40-444B-A9EB-2680FE7D7EC7}">
  <dimension ref="A1:V51"/>
  <sheetViews>
    <sheetView view="pageBreakPreview" zoomScale="70" zoomScaleNormal="55" zoomScaleSheetLayoutView="70" zoomScalePageLayoutView="55" workbookViewId="0">
      <selection activeCell="A3" sqref="A3:O14"/>
    </sheetView>
  </sheetViews>
  <sheetFormatPr defaultColWidth="12.85546875" defaultRowHeight="15" customHeight="1"/>
  <cols>
    <col min="1" max="1" width="4.7109375" style="72" customWidth="1"/>
    <col min="2" max="2" width="25.85546875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5" width="8" style="72" customWidth="1"/>
    <col min="16" max="17" width="9" style="72" customWidth="1"/>
    <col min="18" max="16384" width="12.85546875" style="72"/>
  </cols>
  <sheetData>
    <row r="1" spans="1:22" ht="21.75" customHeight="1">
      <c r="A1" s="276" t="s">
        <v>419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82"/>
      <c r="O1" s="82"/>
    </row>
    <row r="2" spans="1:22" ht="21.75" customHeight="1">
      <c r="A2" s="282" t="s">
        <v>445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</row>
    <row r="3" spans="1:22" ht="32.25" customHeight="1">
      <c r="A3" s="306" t="s">
        <v>0</v>
      </c>
      <c r="B3" s="306" t="s">
        <v>479</v>
      </c>
      <c r="C3" s="304" t="s">
        <v>93</v>
      </c>
      <c r="D3" s="272" t="s">
        <v>2</v>
      </c>
      <c r="E3" s="272" t="s">
        <v>3</v>
      </c>
      <c r="F3" s="274" t="s">
        <v>87</v>
      </c>
      <c r="G3" s="274"/>
      <c r="H3" s="275" t="s">
        <v>465</v>
      </c>
      <c r="I3" s="275"/>
      <c r="J3" s="265" t="s">
        <v>461</v>
      </c>
      <c r="K3" s="265"/>
      <c r="L3" s="265" t="s">
        <v>338</v>
      </c>
      <c r="M3" s="266"/>
      <c r="N3" s="267">
        <v>10</v>
      </c>
      <c r="O3" s="267"/>
      <c r="P3" s="95"/>
      <c r="Q3" s="95"/>
      <c r="R3" s="95"/>
      <c r="S3" s="95"/>
      <c r="T3" s="95"/>
      <c r="U3" s="95"/>
      <c r="V3" s="96"/>
    </row>
    <row r="4" spans="1:22" ht="32.25" customHeight="1">
      <c r="A4" s="307"/>
      <c r="B4" s="307"/>
      <c r="C4" s="305"/>
      <c r="D4" s="273"/>
      <c r="E4" s="273"/>
      <c r="F4" s="12" t="s">
        <v>92</v>
      </c>
      <c r="G4" s="11" t="s">
        <v>14</v>
      </c>
      <c r="H4" s="12" t="s">
        <v>92</v>
      </c>
      <c r="I4" s="11" t="s">
        <v>14</v>
      </c>
      <c r="J4" s="12" t="s">
        <v>92</v>
      </c>
      <c r="K4" s="11" t="s">
        <v>14</v>
      </c>
      <c r="L4" s="12" t="s">
        <v>92</v>
      </c>
      <c r="M4" s="11" t="s">
        <v>14</v>
      </c>
      <c r="N4" s="12" t="s">
        <v>92</v>
      </c>
      <c r="O4" s="11" t="s">
        <v>14</v>
      </c>
      <c r="P4" s="95"/>
      <c r="Q4" s="95"/>
      <c r="R4" s="95"/>
      <c r="S4" s="95"/>
      <c r="T4" s="95"/>
      <c r="U4" s="95"/>
      <c r="V4" s="96"/>
    </row>
    <row r="5" spans="1:22" ht="32.25" customHeight="1">
      <c r="A5" s="48">
        <v>1</v>
      </c>
      <c r="B5" s="49" t="s">
        <v>149</v>
      </c>
      <c r="C5" s="83">
        <v>1053</v>
      </c>
      <c r="D5" s="19">
        <v>7.3974358974358978</v>
      </c>
      <c r="E5" s="18">
        <v>1</v>
      </c>
      <c r="F5" s="17">
        <v>44</v>
      </c>
      <c r="G5" s="20">
        <v>4.1785375118708452E-2</v>
      </c>
      <c r="H5" s="21">
        <v>383</v>
      </c>
      <c r="I5" s="22">
        <v>0.36372269705603039</v>
      </c>
      <c r="J5" s="21">
        <v>558</v>
      </c>
      <c r="K5" s="22">
        <v>0.52991452991452992</v>
      </c>
      <c r="L5" s="21">
        <v>68</v>
      </c>
      <c r="M5" s="22">
        <v>6.4577397910731249E-2</v>
      </c>
      <c r="N5" s="52">
        <v>0</v>
      </c>
      <c r="O5" s="94">
        <v>0</v>
      </c>
      <c r="P5" s="81"/>
      <c r="Q5" s="81"/>
      <c r="R5" s="81"/>
      <c r="S5" s="81"/>
      <c r="T5" s="81"/>
      <c r="U5" s="81"/>
    </row>
    <row r="6" spans="1:22" ht="32.25" customHeight="1">
      <c r="A6" s="48">
        <v>2</v>
      </c>
      <c r="B6" s="49" t="s">
        <v>157</v>
      </c>
      <c r="C6" s="83">
        <v>3335</v>
      </c>
      <c r="D6" s="19">
        <v>7.340254872563718</v>
      </c>
      <c r="E6" s="18">
        <v>2</v>
      </c>
      <c r="F6" s="17">
        <v>211</v>
      </c>
      <c r="G6" s="20">
        <v>6.3268365817091457E-2</v>
      </c>
      <c r="H6" s="21">
        <v>1175</v>
      </c>
      <c r="I6" s="22">
        <v>0.35232383808095952</v>
      </c>
      <c r="J6" s="21">
        <v>1666</v>
      </c>
      <c r="K6" s="22">
        <v>0.49955022488755624</v>
      </c>
      <c r="L6" s="21">
        <v>283</v>
      </c>
      <c r="M6" s="22">
        <v>8.4857571214392802E-2</v>
      </c>
      <c r="N6" s="52">
        <v>2</v>
      </c>
      <c r="O6" s="94">
        <v>5.9970014992503744E-4</v>
      </c>
      <c r="P6" s="81"/>
      <c r="Q6" s="81"/>
      <c r="R6" s="81"/>
      <c r="S6" s="81"/>
      <c r="T6" s="81"/>
      <c r="U6" s="81"/>
    </row>
    <row r="7" spans="1:22" ht="32.25" customHeight="1">
      <c r="A7" s="48">
        <v>3</v>
      </c>
      <c r="B7" s="49" t="s">
        <v>165</v>
      </c>
      <c r="C7" s="83">
        <v>9904</v>
      </c>
      <c r="D7" s="19">
        <v>7.3347132471728598</v>
      </c>
      <c r="E7" s="18">
        <v>3</v>
      </c>
      <c r="F7" s="17">
        <v>659</v>
      </c>
      <c r="G7" s="20">
        <v>6.6538772213247166E-2</v>
      </c>
      <c r="H7" s="21">
        <v>3426</v>
      </c>
      <c r="I7" s="22">
        <v>0.34592084006462037</v>
      </c>
      <c r="J7" s="21">
        <v>5063</v>
      </c>
      <c r="K7" s="22">
        <v>0.51120759289176088</v>
      </c>
      <c r="L7" s="21">
        <v>756</v>
      </c>
      <c r="M7" s="22">
        <v>7.6332794830371573E-2</v>
      </c>
      <c r="N7" s="52">
        <v>2</v>
      </c>
      <c r="O7" s="94">
        <v>2.0193861066235866E-4</v>
      </c>
      <c r="P7" s="81"/>
      <c r="Q7" s="81"/>
      <c r="R7" s="81"/>
      <c r="S7" s="81"/>
      <c r="T7" s="81"/>
      <c r="U7" s="81"/>
    </row>
    <row r="8" spans="1:22" ht="32.25" customHeight="1">
      <c r="A8" s="48">
        <v>4</v>
      </c>
      <c r="B8" s="49" t="s">
        <v>21</v>
      </c>
      <c r="C8" s="83">
        <v>5496</v>
      </c>
      <c r="D8" s="19">
        <v>7.2357623726346434</v>
      </c>
      <c r="E8" s="18">
        <v>4</v>
      </c>
      <c r="F8" s="17">
        <v>471</v>
      </c>
      <c r="G8" s="20">
        <v>8.5698689956331883E-2</v>
      </c>
      <c r="H8" s="21">
        <v>1919</v>
      </c>
      <c r="I8" s="22">
        <v>0.34916302765647744</v>
      </c>
      <c r="J8" s="21">
        <v>2654</v>
      </c>
      <c r="K8" s="22">
        <v>0.48289665211062593</v>
      </c>
      <c r="L8" s="21">
        <v>452</v>
      </c>
      <c r="M8" s="22">
        <v>8.2241630276564781E-2</v>
      </c>
      <c r="N8" s="52">
        <v>8</v>
      </c>
      <c r="O8" s="94">
        <v>1.455604075691412E-3</v>
      </c>
      <c r="P8" s="81"/>
      <c r="Q8" s="81"/>
      <c r="R8" s="81"/>
      <c r="S8" s="81"/>
      <c r="T8" s="81"/>
      <c r="U8" s="81"/>
    </row>
    <row r="9" spans="1:22" ht="32.25" customHeight="1">
      <c r="A9" s="48">
        <v>5</v>
      </c>
      <c r="B9" s="49" t="s">
        <v>178</v>
      </c>
      <c r="C9" s="83">
        <v>4170</v>
      </c>
      <c r="D9" s="74">
        <v>7.2247002398081532</v>
      </c>
      <c r="E9" s="73">
        <v>5</v>
      </c>
      <c r="F9" s="17">
        <v>415</v>
      </c>
      <c r="G9" s="20">
        <v>9.9520383693045569E-2</v>
      </c>
      <c r="H9" s="21">
        <v>1365</v>
      </c>
      <c r="I9" s="22">
        <v>0.3273381294964029</v>
      </c>
      <c r="J9" s="21">
        <v>1996</v>
      </c>
      <c r="K9" s="22">
        <v>0.47865707434052757</v>
      </c>
      <c r="L9" s="21">
        <v>394</v>
      </c>
      <c r="M9" s="22">
        <v>9.4484412470023982E-2</v>
      </c>
      <c r="N9" s="78">
        <v>5</v>
      </c>
      <c r="O9" s="94">
        <v>1.199040767386091E-3</v>
      </c>
      <c r="P9" s="81"/>
      <c r="Q9" s="81"/>
      <c r="R9" s="81"/>
      <c r="S9" s="81"/>
      <c r="T9" s="81"/>
      <c r="U9" s="81"/>
    </row>
    <row r="10" spans="1:22" ht="32.25" customHeight="1">
      <c r="A10" s="48">
        <v>6</v>
      </c>
      <c r="B10" s="49" t="s">
        <v>156</v>
      </c>
      <c r="C10" s="83">
        <v>869</v>
      </c>
      <c r="D10" s="19">
        <v>7.1421173762945918</v>
      </c>
      <c r="E10" s="18">
        <v>6</v>
      </c>
      <c r="F10" s="17">
        <v>67</v>
      </c>
      <c r="G10" s="20">
        <v>7.7100115074798622E-2</v>
      </c>
      <c r="H10" s="21">
        <v>344</v>
      </c>
      <c r="I10" s="22">
        <v>0.3958573072497123</v>
      </c>
      <c r="J10" s="21">
        <v>393</v>
      </c>
      <c r="K10" s="22">
        <v>0.45224395857307248</v>
      </c>
      <c r="L10" s="21">
        <v>65</v>
      </c>
      <c r="M10" s="22">
        <v>7.4798619102416572E-2</v>
      </c>
      <c r="N10" s="52">
        <v>0</v>
      </c>
      <c r="O10" s="94">
        <v>0</v>
      </c>
      <c r="P10" s="81"/>
      <c r="Q10" s="81"/>
      <c r="R10" s="81"/>
      <c r="S10" s="81"/>
      <c r="T10" s="81"/>
      <c r="U10" s="81"/>
    </row>
    <row r="11" spans="1:22" ht="32.25" customHeight="1">
      <c r="A11" s="48">
        <v>7</v>
      </c>
      <c r="B11" s="49" t="s">
        <v>172</v>
      </c>
      <c r="C11" s="83">
        <v>3043</v>
      </c>
      <c r="D11" s="19">
        <v>7.1017088399605655</v>
      </c>
      <c r="E11" s="18">
        <v>7</v>
      </c>
      <c r="F11" s="17">
        <v>362</v>
      </c>
      <c r="G11" s="20">
        <v>0.11896155110088728</v>
      </c>
      <c r="H11" s="21">
        <v>1045</v>
      </c>
      <c r="I11" s="22">
        <v>0.34341110745974368</v>
      </c>
      <c r="J11" s="21">
        <v>1356</v>
      </c>
      <c r="K11" s="22">
        <v>0.44561288202431809</v>
      </c>
      <c r="L11" s="21">
        <v>280</v>
      </c>
      <c r="M11" s="22">
        <v>9.2014459415050931E-2</v>
      </c>
      <c r="N11" s="52">
        <v>4</v>
      </c>
      <c r="O11" s="94">
        <v>1.3144922773578706E-3</v>
      </c>
      <c r="P11" s="81"/>
      <c r="Q11" s="81"/>
      <c r="R11" s="81"/>
      <c r="S11" s="81"/>
      <c r="T11" s="81"/>
      <c r="U11" s="81"/>
    </row>
    <row r="12" spans="1:22" ht="32.25" customHeight="1">
      <c r="A12" s="48">
        <v>8</v>
      </c>
      <c r="B12" s="49" t="s">
        <v>22</v>
      </c>
      <c r="C12" s="83">
        <v>4089</v>
      </c>
      <c r="D12" s="19">
        <v>7.0950110051357296</v>
      </c>
      <c r="E12" s="18">
        <v>8</v>
      </c>
      <c r="F12" s="17">
        <v>466</v>
      </c>
      <c r="G12" s="20">
        <v>0.11396429444852042</v>
      </c>
      <c r="H12" s="21">
        <v>1480</v>
      </c>
      <c r="I12" s="22">
        <v>0.3619466862313524</v>
      </c>
      <c r="J12" s="21">
        <v>1812</v>
      </c>
      <c r="K12" s="22">
        <v>0.44314013206162878</v>
      </c>
      <c r="L12" s="21">
        <v>331</v>
      </c>
      <c r="M12" s="22">
        <v>8.0948887258498414E-2</v>
      </c>
      <c r="N12" s="52">
        <v>4</v>
      </c>
      <c r="O12" s="94">
        <v>9.7823428711176332E-4</v>
      </c>
      <c r="P12" s="81"/>
      <c r="Q12" s="81"/>
      <c r="R12" s="81"/>
      <c r="S12" s="81"/>
      <c r="T12" s="81"/>
      <c r="U12" s="81"/>
    </row>
    <row r="13" spans="1:22" ht="32.25" customHeight="1">
      <c r="A13" s="84"/>
      <c r="B13" s="84"/>
      <c r="C13" s="85"/>
      <c r="D13" s="86"/>
      <c r="E13" s="86"/>
      <c r="F13" s="86"/>
      <c r="G13" s="86"/>
      <c r="H13" s="86"/>
      <c r="I13" s="86"/>
      <c r="J13" s="86"/>
      <c r="K13" s="85"/>
      <c r="L13" s="85"/>
      <c r="M13" s="85"/>
      <c r="N13" s="85"/>
      <c r="O13" s="85"/>
    </row>
    <row r="14" spans="1:22" s="77" customFormat="1" ht="44.25" customHeight="1">
      <c r="A14" s="87"/>
      <c r="B14" s="87" t="s">
        <v>89</v>
      </c>
      <c r="C14" s="83">
        <v>5834</v>
      </c>
      <c r="D14" s="87">
        <v>6.8100359958861842</v>
      </c>
      <c r="E14" s="90"/>
      <c r="F14" s="91">
        <v>558</v>
      </c>
      <c r="G14" s="92">
        <v>9.5646211861501546E-2</v>
      </c>
      <c r="H14" s="93">
        <v>3153</v>
      </c>
      <c r="I14" s="89">
        <v>0.5404525197120329</v>
      </c>
      <c r="J14" s="93">
        <v>1824</v>
      </c>
      <c r="K14" s="89">
        <v>0.31264998285910184</v>
      </c>
      <c r="L14" s="88">
        <v>299</v>
      </c>
      <c r="M14" s="89">
        <v>5.1251285567363733E-2</v>
      </c>
      <c r="N14" s="97">
        <v>21</v>
      </c>
      <c r="O14" s="89">
        <v>3.5995886184436066E-3</v>
      </c>
    </row>
    <row r="15" spans="1:22" ht="15.75" customHeight="1">
      <c r="A15" s="44"/>
      <c r="B15" s="44"/>
    </row>
    <row r="16" spans="1:22" ht="15.75" customHeight="1">
      <c r="A16" s="44"/>
      <c r="B16" s="44"/>
      <c r="D16" s="145">
        <f>D8-D14</f>
        <v>0.42572637674845915</v>
      </c>
    </row>
    <row r="17" spans="1:15" ht="15.75" customHeight="1">
      <c r="A17" s="44"/>
      <c r="B17" s="44"/>
    </row>
    <row r="18" spans="1:15" ht="15.75" customHeight="1">
      <c r="A18" s="44"/>
      <c r="B18" s="44"/>
    </row>
    <row r="19" spans="1:15" ht="15.75" customHeight="1">
      <c r="A19" s="44"/>
      <c r="B19" s="44"/>
    </row>
    <row r="20" spans="1:15" ht="15.75" customHeight="1">
      <c r="A20" s="44"/>
      <c r="B20" s="44"/>
    </row>
    <row r="21" spans="1:15" ht="15.75" hidden="1" customHeight="1">
      <c r="A21" s="48">
        <v>1</v>
      </c>
      <c r="B21" s="49" t="s">
        <v>164</v>
      </c>
      <c r="C21" s="51" t="e">
        <f>SUM(#REF!)</f>
        <v>#REF!</v>
      </c>
      <c r="D21" s="74">
        <v>7.6879999999999997</v>
      </c>
      <c r="E21" s="73">
        <v>1</v>
      </c>
      <c r="F21" s="17" t="e">
        <f>SUM(#REF!)</f>
        <v>#REF!</v>
      </c>
      <c r="G21" s="20" t="e">
        <f>F21/C21</f>
        <v>#REF!</v>
      </c>
      <c r="H21" s="21" t="e">
        <f>SUM(#REF!)</f>
        <v>#REF!</v>
      </c>
      <c r="I21" s="22" t="e">
        <f t="shared" ref="I21:I30" si="0">H21/C21</f>
        <v>#REF!</v>
      </c>
      <c r="J21" s="21" t="e">
        <f>SUM(#REF!)</f>
        <v>#REF!</v>
      </c>
      <c r="K21" s="22" t="e">
        <f>J21/C21</f>
        <v>#REF!</v>
      </c>
      <c r="L21" s="23" t="e">
        <f>SUM(#REF!)</f>
        <v>#REF!</v>
      </c>
      <c r="M21" s="22" t="e">
        <f>L21/C21</f>
        <v>#REF!</v>
      </c>
      <c r="N21" s="80"/>
      <c r="O21" s="80"/>
    </row>
    <row r="22" spans="1:15" ht="15.75" hidden="1" customHeight="1">
      <c r="A22" s="48">
        <v>2</v>
      </c>
      <c r="B22" s="49" t="s">
        <v>337</v>
      </c>
      <c r="C22" s="51" t="e">
        <f>SUM(#REF!)</f>
        <v>#REF!</v>
      </c>
      <c r="D22" s="54"/>
      <c r="E22" s="78"/>
      <c r="F22" s="79" t="e">
        <f t="shared" ref="F22:F30" si="1">E22/C22</f>
        <v>#REF!</v>
      </c>
      <c r="G22" s="54" t="e">
        <f t="shared" ref="G22:G30" si="2">RANK(F22,$F$5:$F$12,0)</f>
        <v>#REF!</v>
      </c>
      <c r="H22" s="78" t="e">
        <f>SUM(#REF!)</f>
        <v>#REF!</v>
      </c>
      <c r="I22" s="79" t="e">
        <f t="shared" si="0"/>
        <v>#REF!</v>
      </c>
      <c r="J22" s="54" t="e">
        <f t="shared" ref="J22:J30" si="3">RANK(I22,$I$5:$I$12,0)</f>
        <v>#REF!</v>
      </c>
    </row>
    <row r="23" spans="1:15" ht="15.75" hidden="1" customHeight="1">
      <c r="A23" s="48">
        <v>3</v>
      </c>
      <c r="B23" s="49" t="s">
        <v>23</v>
      </c>
      <c r="C23" s="51" t="e">
        <f>SUM(#REF!)</f>
        <v>#REF!</v>
      </c>
      <c r="D23" s="54"/>
      <c r="E23" s="78"/>
      <c r="F23" s="79" t="e">
        <f t="shared" si="1"/>
        <v>#REF!</v>
      </c>
      <c r="G23" s="54" t="e">
        <f t="shared" si="2"/>
        <v>#REF!</v>
      </c>
      <c r="H23" s="78" t="e">
        <f>SUM(#REF!)</f>
        <v>#REF!</v>
      </c>
      <c r="I23" s="79" t="e">
        <f t="shared" si="0"/>
        <v>#REF!</v>
      </c>
      <c r="J23" s="54" t="e">
        <f t="shared" si="3"/>
        <v>#REF!</v>
      </c>
    </row>
    <row r="24" spans="1:15" ht="15.75" hidden="1" customHeight="1">
      <c r="A24" s="48">
        <v>4</v>
      </c>
      <c r="B24" s="49" t="s">
        <v>199</v>
      </c>
      <c r="C24" s="51" t="e">
        <f>SUM(#REF!)</f>
        <v>#REF!</v>
      </c>
      <c r="D24" s="54"/>
      <c r="E24" s="78"/>
      <c r="F24" s="79" t="e">
        <f t="shared" si="1"/>
        <v>#REF!</v>
      </c>
      <c r="G24" s="54" t="e">
        <f t="shared" si="2"/>
        <v>#REF!</v>
      </c>
      <c r="H24" s="78" t="e">
        <f>SUM(#REF!)</f>
        <v>#REF!</v>
      </c>
      <c r="I24" s="79" t="e">
        <f t="shared" si="0"/>
        <v>#REF!</v>
      </c>
      <c r="J24" s="54" t="e">
        <f t="shared" si="3"/>
        <v>#REF!</v>
      </c>
    </row>
    <row r="25" spans="1:15" ht="15.75" hidden="1" customHeight="1">
      <c r="A25" s="48">
        <v>16</v>
      </c>
      <c r="B25" s="49" t="s">
        <v>22</v>
      </c>
      <c r="C25" s="51" t="e">
        <f>SUM(#REF!)</f>
        <v>#REF!</v>
      </c>
      <c r="D25" s="54"/>
      <c r="E25" s="78"/>
      <c r="F25" s="79" t="e">
        <f t="shared" si="1"/>
        <v>#REF!</v>
      </c>
      <c r="G25" s="54" t="e">
        <f t="shared" si="2"/>
        <v>#REF!</v>
      </c>
      <c r="H25" s="78" t="e">
        <f>SUM(#REF!)</f>
        <v>#REF!</v>
      </c>
      <c r="I25" s="79" t="e">
        <f t="shared" si="0"/>
        <v>#REF!</v>
      </c>
      <c r="J25" s="54" t="e">
        <f t="shared" si="3"/>
        <v>#REF!</v>
      </c>
    </row>
    <row r="26" spans="1:15" ht="15.75" hidden="1" customHeight="1">
      <c r="A26" s="48">
        <v>19</v>
      </c>
      <c r="B26" s="49" t="s">
        <v>21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5" ht="15.75" hidden="1" customHeight="1">
      <c r="A27" s="48">
        <v>25</v>
      </c>
      <c r="B27" s="49" t="s">
        <v>165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5" ht="15.75" hidden="1" customHeight="1">
      <c r="A28" s="48">
        <v>27</v>
      </c>
      <c r="B28" s="49" t="s">
        <v>157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5" ht="15.75" hidden="1" customHeight="1">
      <c r="A29" s="48">
        <v>44</v>
      </c>
      <c r="B29" s="49" t="s">
        <v>146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5" ht="15.75" hidden="1" customHeight="1">
      <c r="A30" s="48">
        <v>52</v>
      </c>
      <c r="B30" s="49" t="s">
        <v>195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5" ht="15.75" hidden="1" customHeight="1">
      <c r="A31" s="44"/>
      <c r="B31" s="44"/>
    </row>
    <row r="32" spans="1:15" ht="15.75" hidden="1" customHeight="1">
      <c r="A32" s="44"/>
      <c r="B32" s="44"/>
    </row>
    <row r="33" spans="1:15" s="77" customFormat="1" ht="29.25" hidden="1" customHeight="1">
      <c r="A33" s="76"/>
      <c r="B33" s="76" t="s">
        <v>89</v>
      </c>
      <c r="C33" s="51" t="e">
        <f>SUM(#REF!)</f>
        <v>#REF!</v>
      </c>
      <c r="D33" s="74" t="e">
        <f>C33/C14</f>
        <v>#REF!</v>
      </c>
      <c r="F33" s="17" t="e">
        <f>SUM(#REF!)</f>
        <v>#REF!</v>
      </c>
      <c r="G33" s="20" t="e">
        <f>F33/C33</f>
        <v>#REF!</v>
      </c>
      <c r="H33" s="21" t="e">
        <f>SUM(#REF!)</f>
        <v>#REF!</v>
      </c>
      <c r="I33" s="22" t="e">
        <f>H33/C33</f>
        <v>#REF!</v>
      </c>
      <c r="J33" s="21" t="e">
        <f>SUM(#REF!)</f>
        <v>#REF!</v>
      </c>
      <c r="K33" s="22" t="e">
        <f>J33/C33</f>
        <v>#REF!</v>
      </c>
      <c r="L33" s="23" t="e">
        <f>SUM(#REF!)</f>
        <v>#REF!</v>
      </c>
      <c r="M33" s="22" t="e">
        <f>L33/C33</f>
        <v>#REF!</v>
      </c>
      <c r="N33" s="80"/>
      <c r="O33" s="80"/>
    </row>
    <row r="34" spans="1:15" ht="15.75" customHeight="1">
      <c r="A34" s="44"/>
      <c r="B34" s="44"/>
    </row>
    <row r="35" spans="1:15" ht="15.75" customHeight="1">
      <c r="A35" s="44"/>
      <c r="B35" s="44"/>
    </row>
    <row r="36" spans="1:15" ht="15.75" customHeight="1">
      <c r="A36" s="44"/>
      <c r="B36" s="44"/>
    </row>
    <row r="37" spans="1:15" ht="15.75" customHeight="1">
      <c r="A37" s="44"/>
      <c r="B37" s="44"/>
    </row>
    <row r="38" spans="1:15" ht="15.75" customHeight="1">
      <c r="A38" s="44"/>
      <c r="B38" s="44"/>
    </row>
    <row r="39" spans="1:15" ht="15.75" customHeight="1">
      <c r="A39" s="44"/>
      <c r="B39" s="44"/>
    </row>
    <row r="40" spans="1:15" ht="15.75" customHeight="1">
      <c r="A40" s="44"/>
      <c r="B40" s="44"/>
    </row>
    <row r="41" spans="1:15" ht="15.75" customHeight="1">
      <c r="A41" s="44"/>
      <c r="B41" s="44"/>
    </row>
    <row r="42" spans="1:15" ht="15.75" customHeight="1">
      <c r="A42" s="44"/>
      <c r="B42" s="44"/>
    </row>
    <row r="43" spans="1:15" ht="15.75" customHeight="1">
      <c r="A43" s="44"/>
      <c r="B43" s="44"/>
    </row>
    <row r="44" spans="1:15" ht="15.75" customHeight="1">
      <c r="A44" s="44"/>
      <c r="B44" s="44"/>
    </row>
    <row r="45" spans="1:15" ht="15.75" customHeight="1">
      <c r="A45" s="44"/>
      <c r="B45" s="44"/>
    </row>
    <row r="46" spans="1:15" ht="15.75" customHeight="1">
      <c r="A46" s="44"/>
      <c r="B46" s="44"/>
    </row>
    <row r="47" spans="1:15" ht="15.75" customHeight="1">
      <c r="A47" s="44"/>
      <c r="B47" s="44"/>
    </row>
    <row r="48" spans="1:15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</sheetData>
  <mergeCells count="11">
    <mergeCell ref="J3:K3"/>
    <mergeCell ref="L3:M3"/>
    <mergeCell ref="N3:O3"/>
    <mergeCell ref="A1:M1"/>
    <mergeCell ref="A2:O2"/>
    <mergeCell ref="D3:D4"/>
    <mergeCell ref="E3:E4"/>
    <mergeCell ref="F3:G3"/>
    <mergeCell ref="H3:I3"/>
    <mergeCell ref="A3:A4"/>
    <mergeCell ref="B3:B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3DFE-A6B1-4199-BF1F-1596256B390B}">
  <dimension ref="A1:BE49"/>
  <sheetViews>
    <sheetView showWhiteSpace="0" view="pageLayout" topLeftCell="AB5" zoomScale="70" zoomScaleNormal="55" zoomScalePageLayoutView="70" workbookViewId="0">
      <selection activeCell="AU34" sqref="AU34"/>
    </sheetView>
  </sheetViews>
  <sheetFormatPr defaultColWidth="12.85546875" defaultRowHeight="15" customHeight="1"/>
  <cols>
    <col min="1" max="1" width="4.7109375" style="45" customWidth="1"/>
    <col min="2" max="2" width="30.7109375" style="45" customWidth="1"/>
    <col min="3" max="13" width="6.5703125" style="45" customWidth="1"/>
    <col min="14" max="14" width="7.7109375" style="45" customWidth="1"/>
    <col min="15" max="15" width="8.42578125" style="45" customWidth="1"/>
    <col min="16" max="16" width="8.28515625" style="45" customWidth="1"/>
    <col min="17" max="17" width="7.5703125" style="45" customWidth="1"/>
    <col min="18" max="18" width="8.28515625" style="45" customWidth="1"/>
    <col min="19" max="19" width="9.42578125" style="45" customWidth="1"/>
    <col min="20" max="20" width="8.7109375" style="45" customWidth="1"/>
    <col min="21" max="21" width="8.28515625" style="45" customWidth="1"/>
    <col min="22" max="43" width="8" style="45" customWidth="1"/>
    <col min="44" max="44" width="12.85546875" style="45"/>
    <col min="45" max="46" width="8.85546875" style="46" customWidth="1"/>
    <col min="47" max="47" width="10.28515625" style="46" customWidth="1"/>
    <col min="48" max="53" width="8.85546875" style="46" customWidth="1"/>
    <col min="54" max="56" width="12.85546875" style="45"/>
    <col min="57" max="57" width="12.85546875" style="46"/>
    <col min="58" max="16384" width="12.85546875" style="45"/>
  </cols>
  <sheetData>
    <row r="1" spans="1:57" ht="15.75" customHeight="1">
      <c r="A1" s="41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268" t="s">
        <v>93</v>
      </c>
      <c r="AS1" s="271" t="s">
        <v>91</v>
      </c>
      <c r="AT1" s="271"/>
      <c r="AU1" s="271" t="s">
        <v>90</v>
      </c>
      <c r="AV1" s="271"/>
      <c r="AW1" s="271"/>
      <c r="AX1" s="271"/>
      <c r="AY1" s="271"/>
      <c r="AZ1" s="271"/>
      <c r="BA1" s="271"/>
      <c r="BB1" s="271"/>
    </row>
    <row r="2" spans="1:57" ht="15.75" customHeight="1">
      <c r="A2" s="41" t="s">
        <v>446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269"/>
      <c r="AS2" s="272" t="s">
        <v>2</v>
      </c>
      <c r="AT2" s="272" t="s">
        <v>3</v>
      </c>
      <c r="AU2" s="272" t="s">
        <v>2</v>
      </c>
      <c r="AV2" s="272" t="s">
        <v>3</v>
      </c>
      <c r="AW2" s="283" t="s">
        <v>467</v>
      </c>
      <c r="AX2" s="274"/>
      <c r="AY2" s="265" t="s">
        <v>468</v>
      </c>
      <c r="AZ2" s="275"/>
      <c r="BA2" s="265" t="s">
        <v>469</v>
      </c>
      <c r="BB2" s="265"/>
      <c r="BC2" s="265" t="s">
        <v>470</v>
      </c>
      <c r="BD2" s="266"/>
      <c r="BE2" s="52">
        <v>10</v>
      </c>
    </row>
    <row r="3" spans="1:57" ht="15.75" customHeight="1">
      <c r="A3" s="47" t="s">
        <v>0</v>
      </c>
      <c r="B3" s="47" t="s">
        <v>13</v>
      </c>
      <c r="C3" s="47">
        <v>0</v>
      </c>
      <c r="D3" s="47">
        <v>0.25</v>
      </c>
      <c r="E3" s="47">
        <v>0.5</v>
      </c>
      <c r="F3" s="47">
        <v>0.75</v>
      </c>
      <c r="G3" s="47">
        <v>1</v>
      </c>
      <c r="H3" s="47">
        <v>1.25</v>
      </c>
      <c r="I3" s="47">
        <v>1.5</v>
      </c>
      <c r="J3" s="47">
        <v>1.75</v>
      </c>
      <c r="K3" s="47">
        <v>2</v>
      </c>
      <c r="L3" s="47">
        <v>2.25</v>
      </c>
      <c r="M3" s="47">
        <v>2.5</v>
      </c>
      <c r="N3" s="47">
        <v>2.75</v>
      </c>
      <c r="O3" s="47">
        <v>3</v>
      </c>
      <c r="P3" s="47">
        <v>3.25</v>
      </c>
      <c r="Q3" s="47">
        <v>3.5</v>
      </c>
      <c r="R3" s="47">
        <v>3.75</v>
      </c>
      <c r="S3" s="47">
        <v>4</v>
      </c>
      <c r="T3" s="47">
        <v>4.25</v>
      </c>
      <c r="U3" s="47">
        <v>4.5</v>
      </c>
      <c r="V3" s="47">
        <v>4.75</v>
      </c>
      <c r="W3" s="47">
        <v>5</v>
      </c>
      <c r="X3" s="47">
        <v>5.25</v>
      </c>
      <c r="Y3" s="47">
        <v>5.5</v>
      </c>
      <c r="Z3" s="47">
        <v>5.75</v>
      </c>
      <c r="AA3" s="47">
        <v>6</v>
      </c>
      <c r="AB3" s="47">
        <v>6.25</v>
      </c>
      <c r="AC3" s="47">
        <v>6.5</v>
      </c>
      <c r="AD3" s="47">
        <v>6.75</v>
      </c>
      <c r="AE3" s="47">
        <v>7</v>
      </c>
      <c r="AF3" s="47">
        <v>7.25</v>
      </c>
      <c r="AG3" s="47">
        <v>7.5</v>
      </c>
      <c r="AH3" s="47">
        <v>7.75</v>
      </c>
      <c r="AI3" s="47">
        <v>8</v>
      </c>
      <c r="AJ3" s="47">
        <v>8.25</v>
      </c>
      <c r="AK3" s="47">
        <v>8.5</v>
      </c>
      <c r="AL3" s="47">
        <v>8.75</v>
      </c>
      <c r="AM3" s="47">
        <v>9</v>
      </c>
      <c r="AN3" s="47">
        <v>9.25</v>
      </c>
      <c r="AO3" s="47">
        <v>9.5</v>
      </c>
      <c r="AP3" s="47">
        <v>9.75</v>
      </c>
      <c r="AQ3" s="47">
        <v>10</v>
      </c>
      <c r="AR3" s="270"/>
      <c r="AS3" s="273"/>
      <c r="AT3" s="273"/>
      <c r="AU3" s="273"/>
      <c r="AV3" s="273"/>
      <c r="AW3" s="12" t="s">
        <v>92</v>
      </c>
      <c r="AX3" s="11" t="s">
        <v>14</v>
      </c>
      <c r="AY3" s="12" t="s">
        <v>92</v>
      </c>
      <c r="AZ3" s="11" t="s">
        <v>14</v>
      </c>
      <c r="BA3" s="12" t="s">
        <v>92</v>
      </c>
      <c r="BB3" s="11" t="s">
        <v>14</v>
      </c>
      <c r="BC3" s="12" t="s">
        <v>92</v>
      </c>
      <c r="BD3" s="11" t="s">
        <v>14</v>
      </c>
      <c r="BE3" s="12" t="s">
        <v>92</v>
      </c>
    </row>
    <row r="4" spans="1:57" ht="15.75" customHeight="1">
      <c r="A4" s="48">
        <v>1</v>
      </c>
      <c r="B4" s="49" t="s">
        <v>149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1</v>
      </c>
      <c r="K4" s="50">
        <v>0</v>
      </c>
      <c r="L4" s="50">
        <v>3</v>
      </c>
      <c r="M4" s="50">
        <v>6</v>
      </c>
      <c r="N4" s="50">
        <v>3</v>
      </c>
      <c r="O4" s="50">
        <v>8</v>
      </c>
      <c r="P4" s="50">
        <v>13</v>
      </c>
      <c r="Q4" s="50">
        <v>21</v>
      </c>
      <c r="R4" s="50">
        <v>20</v>
      </c>
      <c r="S4" s="50">
        <v>32</v>
      </c>
      <c r="T4" s="50">
        <v>36</v>
      </c>
      <c r="U4" s="50">
        <v>49</v>
      </c>
      <c r="V4" s="50">
        <v>46</v>
      </c>
      <c r="W4" s="50">
        <v>50</v>
      </c>
      <c r="X4" s="50">
        <v>56</v>
      </c>
      <c r="Y4" s="50">
        <v>62</v>
      </c>
      <c r="Z4" s="50">
        <v>62</v>
      </c>
      <c r="AA4" s="50">
        <v>67</v>
      </c>
      <c r="AB4" s="50">
        <v>66</v>
      </c>
      <c r="AC4" s="50">
        <v>66</v>
      </c>
      <c r="AD4" s="50">
        <v>52</v>
      </c>
      <c r="AE4" s="50">
        <v>56</v>
      </c>
      <c r="AF4" s="50">
        <v>62</v>
      </c>
      <c r="AG4" s="50">
        <v>51</v>
      </c>
      <c r="AH4" s="50">
        <v>37</v>
      </c>
      <c r="AI4" s="50">
        <v>37</v>
      </c>
      <c r="AJ4" s="50">
        <v>23</v>
      </c>
      <c r="AK4" s="50">
        <v>9</v>
      </c>
      <c r="AL4" s="50">
        <v>10</v>
      </c>
      <c r="AM4" s="50">
        <v>9</v>
      </c>
      <c r="AN4" s="50">
        <v>3</v>
      </c>
      <c r="AO4" s="50">
        <v>1</v>
      </c>
      <c r="AP4" s="50">
        <v>0</v>
      </c>
      <c r="AQ4" s="50">
        <v>0</v>
      </c>
      <c r="AR4" s="51">
        <f t="shared" ref="AR4:AR11" si="0">SUM(C4:AQ4)</f>
        <v>1017</v>
      </c>
      <c r="AS4" s="51"/>
      <c r="AT4" s="54"/>
      <c r="AU4" s="19">
        <f t="shared" ref="AU4:AU11" si="1">AR21/AR4</f>
        <v>5.9795968534906585</v>
      </c>
      <c r="AV4" s="18">
        <f>RANK(AU4,$AU$4:$AU$11,0)</f>
        <v>1</v>
      </c>
      <c r="AW4" s="17">
        <f>SUM(C4:R4)</f>
        <v>75</v>
      </c>
      <c r="AX4" s="20">
        <f>AW4/AR4</f>
        <v>7.3746312684365781E-2</v>
      </c>
      <c r="AY4" s="21">
        <f>SUM(S4:AA4)</f>
        <v>460</v>
      </c>
      <c r="AZ4" s="22">
        <f t="shared" ref="AZ4:AZ11" si="2">AY4/AR4</f>
        <v>0.45231071779744347</v>
      </c>
      <c r="BA4" s="21">
        <f>SUM(AB4:AH4)</f>
        <v>390</v>
      </c>
      <c r="BB4" s="22">
        <f t="shared" ref="BB4:BB11" si="3">BA4/AR4</f>
        <v>0.38348082595870209</v>
      </c>
      <c r="BC4" s="21">
        <f>SUM(AI4:AQ4)</f>
        <v>92</v>
      </c>
      <c r="BD4" s="22">
        <f t="shared" ref="BD4:BD11" si="4">BC4/AR4</f>
        <v>9.0462143559488686E-2</v>
      </c>
      <c r="BE4" s="52">
        <f>AQ4</f>
        <v>0</v>
      </c>
    </row>
    <row r="5" spans="1:57" ht="15.75" customHeight="1">
      <c r="A5" s="48">
        <v>2</v>
      </c>
      <c r="B5" s="49" t="s">
        <v>22</v>
      </c>
      <c r="C5" s="50">
        <v>0</v>
      </c>
      <c r="D5" s="50">
        <v>0</v>
      </c>
      <c r="E5" s="50">
        <v>0</v>
      </c>
      <c r="F5" s="50">
        <v>0</v>
      </c>
      <c r="G5" s="50">
        <v>1</v>
      </c>
      <c r="H5" s="50">
        <v>0</v>
      </c>
      <c r="I5" s="50">
        <v>1</v>
      </c>
      <c r="J5" s="50">
        <v>6</v>
      </c>
      <c r="K5" s="50">
        <v>4</v>
      </c>
      <c r="L5" s="50">
        <v>11</v>
      </c>
      <c r="M5" s="50">
        <v>18</v>
      </c>
      <c r="N5" s="50">
        <v>26</v>
      </c>
      <c r="O5" s="50">
        <v>37</v>
      </c>
      <c r="P5" s="50">
        <v>82</v>
      </c>
      <c r="Q5" s="50">
        <v>114</v>
      </c>
      <c r="R5" s="50">
        <v>144</v>
      </c>
      <c r="S5" s="50">
        <v>192</v>
      </c>
      <c r="T5" s="50">
        <v>228</v>
      </c>
      <c r="U5" s="50">
        <v>239</v>
      </c>
      <c r="V5" s="50">
        <v>243</v>
      </c>
      <c r="W5" s="50">
        <v>286</v>
      </c>
      <c r="X5" s="50">
        <v>279</v>
      </c>
      <c r="Y5" s="50">
        <v>256</v>
      </c>
      <c r="Z5" s="50">
        <v>273</v>
      </c>
      <c r="AA5" s="50">
        <v>254</v>
      </c>
      <c r="AB5" s="50">
        <v>220</v>
      </c>
      <c r="AC5" s="50">
        <v>210</v>
      </c>
      <c r="AD5" s="50">
        <v>168</v>
      </c>
      <c r="AE5" s="50">
        <v>163</v>
      </c>
      <c r="AF5" s="50">
        <v>118</v>
      </c>
      <c r="AG5" s="50">
        <v>101</v>
      </c>
      <c r="AH5" s="50">
        <v>81</v>
      </c>
      <c r="AI5" s="50">
        <v>78</v>
      </c>
      <c r="AJ5" s="50">
        <v>65</v>
      </c>
      <c r="AK5" s="50">
        <v>43</v>
      </c>
      <c r="AL5" s="50">
        <v>27</v>
      </c>
      <c r="AM5" s="50">
        <v>25</v>
      </c>
      <c r="AN5" s="50">
        <v>7</v>
      </c>
      <c r="AO5" s="50">
        <v>5</v>
      </c>
      <c r="AP5" s="50">
        <v>0</v>
      </c>
      <c r="AQ5" s="50">
        <v>0</v>
      </c>
      <c r="AR5" s="51">
        <f t="shared" si="0"/>
        <v>4005</v>
      </c>
      <c r="AS5" s="51"/>
      <c r="AT5" s="54"/>
      <c r="AU5" s="19">
        <f t="shared" si="1"/>
        <v>5.5423220973782774</v>
      </c>
      <c r="AV5" s="18">
        <v>5</v>
      </c>
      <c r="AW5" s="17">
        <f t="shared" ref="AW5:AW11" si="5">SUM(C5:R5)</f>
        <v>444</v>
      </c>
      <c r="AX5" s="20">
        <f t="shared" ref="AX5:AX11" si="6">AW5/AR5</f>
        <v>0.11086142322097378</v>
      </c>
      <c r="AY5" s="21">
        <f t="shared" ref="AY5:AY11" si="7">SUM(S5:AA5)</f>
        <v>2250</v>
      </c>
      <c r="AZ5" s="22">
        <f t="shared" si="2"/>
        <v>0.5617977528089888</v>
      </c>
      <c r="BA5" s="21">
        <f t="shared" ref="BA5:BA11" si="8">SUM(AB5:AH5)</f>
        <v>1061</v>
      </c>
      <c r="BB5" s="22">
        <f t="shared" si="3"/>
        <v>0.26491885143570537</v>
      </c>
      <c r="BC5" s="21">
        <f t="shared" ref="BC5:BC11" si="9">SUM(AI5:AQ5)</f>
        <v>250</v>
      </c>
      <c r="BD5" s="22">
        <f t="shared" si="4"/>
        <v>6.2421972534332085E-2</v>
      </c>
      <c r="BE5" s="52">
        <f t="shared" ref="BE5:BE11" si="10">AQ5</f>
        <v>0</v>
      </c>
    </row>
    <row r="6" spans="1:57" ht="15.75" customHeight="1">
      <c r="A6" s="48">
        <v>3</v>
      </c>
      <c r="B6" s="49" t="s">
        <v>156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1</v>
      </c>
      <c r="I6" s="50">
        <v>0</v>
      </c>
      <c r="J6" s="50">
        <v>2</v>
      </c>
      <c r="K6" s="50">
        <v>4</v>
      </c>
      <c r="L6" s="50">
        <v>6</v>
      </c>
      <c r="M6" s="50">
        <v>12</v>
      </c>
      <c r="N6" s="50">
        <v>7</v>
      </c>
      <c r="O6" s="50">
        <v>15</v>
      </c>
      <c r="P6" s="50">
        <v>21</v>
      </c>
      <c r="Q6" s="50">
        <v>28</v>
      </c>
      <c r="R6" s="50">
        <v>33</v>
      </c>
      <c r="S6" s="50">
        <v>38</v>
      </c>
      <c r="T6" s="50">
        <v>35</v>
      </c>
      <c r="U6" s="50">
        <v>50</v>
      </c>
      <c r="V6" s="50">
        <v>56</v>
      </c>
      <c r="W6" s="50">
        <v>48</v>
      </c>
      <c r="X6" s="50">
        <v>54</v>
      </c>
      <c r="Y6" s="50">
        <v>49</v>
      </c>
      <c r="Z6" s="50">
        <v>43</v>
      </c>
      <c r="AA6" s="50">
        <v>51</v>
      </c>
      <c r="AB6" s="50">
        <v>35</v>
      </c>
      <c r="AC6" s="50">
        <v>38</v>
      </c>
      <c r="AD6" s="50">
        <v>41</v>
      </c>
      <c r="AE6" s="50">
        <v>43</v>
      </c>
      <c r="AF6" s="50">
        <v>23</v>
      </c>
      <c r="AG6" s="50">
        <v>24</v>
      </c>
      <c r="AH6" s="50">
        <v>16</v>
      </c>
      <c r="AI6" s="50">
        <v>17</v>
      </c>
      <c r="AJ6" s="50">
        <v>20</v>
      </c>
      <c r="AK6" s="50">
        <v>20</v>
      </c>
      <c r="AL6" s="50">
        <v>12</v>
      </c>
      <c r="AM6" s="50">
        <v>4</v>
      </c>
      <c r="AN6" s="50">
        <v>1</v>
      </c>
      <c r="AO6" s="50">
        <v>1</v>
      </c>
      <c r="AP6" s="50">
        <v>1</v>
      </c>
      <c r="AQ6" s="50">
        <v>0</v>
      </c>
      <c r="AR6" s="51">
        <f t="shared" si="0"/>
        <v>849</v>
      </c>
      <c r="AS6" s="51"/>
      <c r="AT6" s="54"/>
      <c r="AU6" s="19">
        <f t="shared" si="1"/>
        <v>5.5397526501766787</v>
      </c>
      <c r="AV6" s="18">
        <v>6</v>
      </c>
      <c r="AW6" s="17">
        <f t="shared" si="5"/>
        <v>129</v>
      </c>
      <c r="AX6" s="20">
        <f t="shared" si="6"/>
        <v>0.1519434628975265</v>
      </c>
      <c r="AY6" s="21">
        <f t="shared" si="7"/>
        <v>424</v>
      </c>
      <c r="AZ6" s="22">
        <f t="shared" si="2"/>
        <v>0.49941107184923439</v>
      </c>
      <c r="BA6" s="21">
        <f t="shared" si="8"/>
        <v>220</v>
      </c>
      <c r="BB6" s="22">
        <f t="shared" si="3"/>
        <v>0.25912838633686691</v>
      </c>
      <c r="BC6" s="21">
        <f t="shared" si="9"/>
        <v>76</v>
      </c>
      <c r="BD6" s="22">
        <f t="shared" si="4"/>
        <v>8.95170789163722E-2</v>
      </c>
      <c r="BE6" s="52">
        <f t="shared" si="10"/>
        <v>0</v>
      </c>
    </row>
    <row r="7" spans="1:57" ht="15.75" customHeight="1">
      <c r="A7" s="48">
        <v>4</v>
      </c>
      <c r="B7" s="49" t="s">
        <v>165</v>
      </c>
      <c r="C7" s="50">
        <v>2</v>
      </c>
      <c r="D7" s="50">
        <v>0</v>
      </c>
      <c r="E7" s="50">
        <v>0</v>
      </c>
      <c r="F7" s="50">
        <v>0</v>
      </c>
      <c r="G7" s="50">
        <v>2</v>
      </c>
      <c r="H7" s="50">
        <v>2</v>
      </c>
      <c r="I7" s="50">
        <v>4</v>
      </c>
      <c r="J7" s="50">
        <v>5</v>
      </c>
      <c r="K7" s="50">
        <v>11</v>
      </c>
      <c r="L7" s="50">
        <v>29</v>
      </c>
      <c r="M7" s="50">
        <v>39</v>
      </c>
      <c r="N7" s="50">
        <v>62</v>
      </c>
      <c r="O7" s="50">
        <v>141</v>
      </c>
      <c r="P7" s="50">
        <v>173</v>
      </c>
      <c r="Q7" s="50">
        <v>272</v>
      </c>
      <c r="R7" s="50">
        <v>369</v>
      </c>
      <c r="S7" s="50">
        <v>435</v>
      </c>
      <c r="T7" s="50">
        <v>486</v>
      </c>
      <c r="U7" s="50">
        <v>614</v>
      </c>
      <c r="V7" s="50">
        <v>693</v>
      </c>
      <c r="W7" s="50">
        <v>762</v>
      </c>
      <c r="X7" s="50">
        <v>680</v>
      </c>
      <c r="Y7" s="50">
        <v>687</v>
      </c>
      <c r="Z7" s="50">
        <v>597</v>
      </c>
      <c r="AA7" s="50">
        <v>614</v>
      </c>
      <c r="AB7" s="50">
        <v>572</v>
      </c>
      <c r="AC7" s="50">
        <v>433</v>
      </c>
      <c r="AD7" s="50">
        <v>411</v>
      </c>
      <c r="AE7" s="50">
        <v>385</v>
      </c>
      <c r="AF7" s="50">
        <v>264</v>
      </c>
      <c r="AG7" s="50">
        <v>232</v>
      </c>
      <c r="AH7" s="50">
        <v>206</v>
      </c>
      <c r="AI7" s="50">
        <v>181</v>
      </c>
      <c r="AJ7" s="50">
        <v>145</v>
      </c>
      <c r="AK7" s="50">
        <v>104</v>
      </c>
      <c r="AL7" s="50">
        <v>61</v>
      </c>
      <c r="AM7" s="50">
        <v>40</v>
      </c>
      <c r="AN7" s="50">
        <v>29</v>
      </c>
      <c r="AO7" s="50">
        <v>4</v>
      </c>
      <c r="AP7" s="50">
        <v>0</v>
      </c>
      <c r="AQ7" s="50">
        <v>0</v>
      </c>
      <c r="AR7" s="51">
        <f t="shared" si="0"/>
        <v>9746</v>
      </c>
      <c r="AS7" s="51"/>
      <c r="AT7" s="54"/>
      <c r="AU7" s="19">
        <f t="shared" si="1"/>
        <v>5.506720705930638</v>
      </c>
      <c r="AV7" s="18">
        <v>10</v>
      </c>
      <c r="AW7" s="17">
        <f t="shared" si="5"/>
        <v>1111</v>
      </c>
      <c r="AX7" s="20">
        <f t="shared" si="6"/>
        <v>0.11399548532731377</v>
      </c>
      <c r="AY7" s="21">
        <f t="shared" si="7"/>
        <v>5568</v>
      </c>
      <c r="AZ7" s="22">
        <f t="shared" si="2"/>
        <v>0.57131130720295509</v>
      </c>
      <c r="BA7" s="21">
        <f t="shared" si="8"/>
        <v>2503</v>
      </c>
      <c r="BB7" s="22">
        <f t="shared" si="3"/>
        <v>0.25682331212805254</v>
      </c>
      <c r="BC7" s="21">
        <f t="shared" si="9"/>
        <v>564</v>
      </c>
      <c r="BD7" s="22">
        <f t="shared" si="4"/>
        <v>5.7869895341678634E-2</v>
      </c>
      <c r="BE7" s="52">
        <f t="shared" si="10"/>
        <v>0</v>
      </c>
    </row>
    <row r="8" spans="1:57" s="72" customFormat="1" ht="15.75" customHeight="1">
      <c r="A8" s="48">
        <v>5</v>
      </c>
      <c r="B8" s="49" t="s">
        <v>157</v>
      </c>
      <c r="C8" s="230">
        <v>0</v>
      </c>
      <c r="D8" s="230">
        <v>0</v>
      </c>
      <c r="E8" s="230">
        <v>0</v>
      </c>
      <c r="F8" s="230">
        <v>0</v>
      </c>
      <c r="G8" s="230">
        <v>0</v>
      </c>
      <c r="H8" s="230">
        <v>0</v>
      </c>
      <c r="I8" s="230">
        <v>1</v>
      </c>
      <c r="J8" s="230">
        <v>5</v>
      </c>
      <c r="K8" s="230">
        <v>6</v>
      </c>
      <c r="L8" s="230">
        <v>10</v>
      </c>
      <c r="M8" s="230">
        <v>12</v>
      </c>
      <c r="N8" s="230">
        <v>35</v>
      </c>
      <c r="O8" s="230">
        <v>44</v>
      </c>
      <c r="P8" s="230">
        <v>71</v>
      </c>
      <c r="Q8" s="230">
        <v>92</v>
      </c>
      <c r="R8" s="230">
        <v>117</v>
      </c>
      <c r="S8" s="230">
        <v>165</v>
      </c>
      <c r="T8" s="230">
        <v>189</v>
      </c>
      <c r="U8" s="230">
        <v>210</v>
      </c>
      <c r="V8" s="230">
        <v>215</v>
      </c>
      <c r="W8" s="230">
        <v>238</v>
      </c>
      <c r="X8" s="230">
        <v>217</v>
      </c>
      <c r="Y8" s="230">
        <v>238</v>
      </c>
      <c r="Z8" s="230">
        <v>229</v>
      </c>
      <c r="AA8" s="230">
        <v>206</v>
      </c>
      <c r="AB8" s="230">
        <v>164</v>
      </c>
      <c r="AC8" s="230">
        <v>146</v>
      </c>
      <c r="AD8" s="230">
        <v>130</v>
      </c>
      <c r="AE8" s="230">
        <v>105</v>
      </c>
      <c r="AF8" s="230">
        <v>89</v>
      </c>
      <c r="AG8" s="230">
        <v>70</v>
      </c>
      <c r="AH8" s="230">
        <v>65</v>
      </c>
      <c r="AI8" s="230">
        <v>55</v>
      </c>
      <c r="AJ8" s="230">
        <v>47</v>
      </c>
      <c r="AK8" s="230">
        <v>43</v>
      </c>
      <c r="AL8" s="230">
        <v>23</v>
      </c>
      <c r="AM8" s="230">
        <v>12</v>
      </c>
      <c r="AN8" s="230">
        <v>7</v>
      </c>
      <c r="AO8" s="230">
        <v>1</v>
      </c>
      <c r="AP8" s="230">
        <v>0</v>
      </c>
      <c r="AQ8" s="230">
        <v>0</v>
      </c>
      <c r="AR8" s="51">
        <f t="shared" si="0"/>
        <v>3257</v>
      </c>
      <c r="AS8" s="51"/>
      <c r="AT8" s="54"/>
      <c r="AU8" s="74">
        <f t="shared" si="1"/>
        <v>5.4504912496162117</v>
      </c>
      <c r="AV8" s="73">
        <v>12</v>
      </c>
      <c r="AW8" s="17">
        <f t="shared" si="5"/>
        <v>393</v>
      </c>
      <c r="AX8" s="20">
        <f t="shared" si="6"/>
        <v>0.12066318698188518</v>
      </c>
      <c r="AY8" s="21">
        <f t="shared" si="7"/>
        <v>1907</v>
      </c>
      <c r="AZ8" s="22">
        <f t="shared" si="2"/>
        <v>0.58550813632176846</v>
      </c>
      <c r="BA8" s="21">
        <f t="shared" si="8"/>
        <v>769</v>
      </c>
      <c r="BB8" s="22">
        <f t="shared" si="3"/>
        <v>0.23610684679152594</v>
      </c>
      <c r="BC8" s="21">
        <f t="shared" si="9"/>
        <v>188</v>
      </c>
      <c r="BD8" s="22">
        <f t="shared" si="4"/>
        <v>5.7721829904820388E-2</v>
      </c>
      <c r="BE8" s="78">
        <f t="shared" si="10"/>
        <v>0</v>
      </c>
    </row>
    <row r="9" spans="1:57" ht="15.75" customHeight="1">
      <c r="A9" s="48">
        <v>6</v>
      </c>
      <c r="B9" s="49" t="s">
        <v>172</v>
      </c>
      <c r="C9" s="50">
        <v>0</v>
      </c>
      <c r="D9" s="50">
        <v>0</v>
      </c>
      <c r="E9" s="50">
        <v>0</v>
      </c>
      <c r="F9" s="50">
        <v>0</v>
      </c>
      <c r="G9" s="50">
        <v>2</v>
      </c>
      <c r="H9" s="50">
        <v>0</v>
      </c>
      <c r="I9" s="50">
        <v>2</v>
      </c>
      <c r="J9" s="50">
        <v>5</v>
      </c>
      <c r="K9" s="50">
        <v>8</v>
      </c>
      <c r="L9" s="50">
        <v>23</v>
      </c>
      <c r="M9" s="50">
        <v>25</v>
      </c>
      <c r="N9" s="50">
        <v>61</v>
      </c>
      <c r="O9" s="50">
        <v>79</v>
      </c>
      <c r="P9" s="50">
        <v>81</v>
      </c>
      <c r="Q9" s="50">
        <v>123</v>
      </c>
      <c r="R9" s="50">
        <v>127</v>
      </c>
      <c r="S9" s="50">
        <v>193</v>
      </c>
      <c r="T9" s="50">
        <v>169</v>
      </c>
      <c r="U9" s="50">
        <v>181</v>
      </c>
      <c r="V9" s="50">
        <v>196</v>
      </c>
      <c r="W9" s="50">
        <v>216</v>
      </c>
      <c r="X9" s="50">
        <v>173</v>
      </c>
      <c r="Y9" s="50">
        <v>179</v>
      </c>
      <c r="Z9" s="50">
        <v>137</v>
      </c>
      <c r="AA9" s="50">
        <v>142</v>
      </c>
      <c r="AB9" s="50">
        <v>133</v>
      </c>
      <c r="AC9" s="50">
        <v>107</v>
      </c>
      <c r="AD9" s="50">
        <v>111</v>
      </c>
      <c r="AE9" s="50">
        <v>93</v>
      </c>
      <c r="AF9" s="50">
        <v>69</v>
      </c>
      <c r="AG9" s="50">
        <v>56</v>
      </c>
      <c r="AH9" s="50">
        <v>64</v>
      </c>
      <c r="AI9" s="50">
        <v>66</v>
      </c>
      <c r="AJ9" s="50">
        <v>63</v>
      </c>
      <c r="AK9" s="50">
        <v>45</v>
      </c>
      <c r="AL9" s="50">
        <v>34</v>
      </c>
      <c r="AM9" s="50">
        <v>15</v>
      </c>
      <c r="AN9" s="50">
        <v>10</v>
      </c>
      <c r="AO9" s="50">
        <v>3</v>
      </c>
      <c r="AP9" s="50">
        <v>0</v>
      </c>
      <c r="AQ9" s="50">
        <v>0</v>
      </c>
      <c r="AR9" s="51">
        <f t="shared" si="0"/>
        <v>2991</v>
      </c>
      <c r="AS9" s="51"/>
      <c r="AT9" s="54"/>
      <c r="AU9" s="19">
        <f t="shared" si="1"/>
        <v>5.3139418254764292</v>
      </c>
      <c r="AV9" s="18">
        <v>15</v>
      </c>
      <c r="AW9" s="17">
        <f t="shared" si="5"/>
        <v>536</v>
      </c>
      <c r="AX9" s="20">
        <f t="shared" si="6"/>
        <v>0.17920427950518222</v>
      </c>
      <c r="AY9" s="21">
        <f t="shared" si="7"/>
        <v>1586</v>
      </c>
      <c r="AZ9" s="22">
        <f t="shared" si="2"/>
        <v>0.53025743898361755</v>
      </c>
      <c r="BA9" s="21">
        <f t="shared" si="8"/>
        <v>633</v>
      </c>
      <c r="BB9" s="22">
        <f t="shared" si="3"/>
        <v>0.21163490471414242</v>
      </c>
      <c r="BC9" s="21">
        <f t="shared" si="9"/>
        <v>236</v>
      </c>
      <c r="BD9" s="22">
        <f t="shared" si="4"/>
        <v>7.8903376797057834E-2</v>
      </c>
      <c r="BE9" s="52">
        <f t="shared" si="10"/>
        <v>0</v>
      </c>
    </row>
    <row r="10" spans="1:57" ht="15.75" customHeight="1">
      <c r="A10" s="48">
        <v>7</v>
      </c>
      <c r="B10" s="49" t="s">
        <v>193</v>
      </c>
      <c r="C10" s="50">
        <v>2</v>
      </c>
      <c r="D10" s="50">
        <v>0</v>
      </c>
      <c r="E10" s="50">
        <v>1</v>
      </c>
      <c r="F10" s="50">
        <v>0</v>
      </c>
      <c r="G10" s="50">
        <v>0</v>
      </c>
      <c r="H10" s="50">
        <v>2</v>
      </c>
      <c r="I10" s="50">
        <v>8</v>
      </c>
      <c r="J10" s="50">
        <v>10</v>
      </c>
      <c r="K10" s="50">
        <v>15</v>
      </c>
      <c r="L10" s="50">
        <v>22</v>
      </c>
      <c r="M10" s="50">
        <v>36</v>
      </c>
      <c r="N10" s="50">
        <v>59</v>
      </c>
      <c r="O10" s="50">
        <v>105</v>
      </c>
      <c r="P10" s="50">
        <v>163</v>
      </c>
      <c r="Q10" s="50">
        <v>207</v>
      </c>
      <c r="R10" s="50">
        <v>245</v>
      </c>
      <c r="S10" s="50">
        <v>307</v>
      </c>
      <c r="T10" s="50">
        <v>326</v>
      </c>
      <c r="U10" s="50">
        <v>395</v>
      </c>
      <c r="V10" s="50">
        <v>366</v>
      </c>
      <c r="W10" s="50">
        <v>337</v>
      </c>
      <c r="X10" s="50">
        <v>292</v>
      </c>
      <c r="Y10" s="50">
        <v>303</v>
      </c>
      <c r="Z10" s="50">
        <v>252</v>
      </c>
      <c r="AA10" s="50">
        <v>242</v>
      </c>
      <c r="AB10" s="50">
        <v>190</v>
      </c>
      <c r="AC10" s="50">
        <v>184</v>
      </c>
      <c r="AD10" s="50">
        <v>152</v>
      </c>
      <c r="AE10" s="50">
        <v>148</v>
      </c>
      <c r="AF10" s="50">
        <v>107</v>
      </c>
      <c r="AG10" s="50">
        <v>83</v>
      </c>
      <c r="AH10" s="50">
        <v>81</v>
      </c>
      <c r="AI10" s="50">
        <v>64</v>
      </c>
      <c r="AJ10" s="50">
        <v>45</v>
      </c>
      <c r="AK10" s="50">
        <v>57</v>
      </c>
      <c r="AL10" s="50">
        <v>44</v>
      </c>
      <c r="AM10" s="50">
        <v>21</v>
      </c>
      <c r="AN10" s="50">
        <v>12</v>
      </c>
      <c r="AO10" s="50">
        <v>4</v>
      </c>
      <c r="AP10" s="50">
        <v>0</v>
      </c>
      <c r="AQ10" s="50">
        <v>0</v>
      </c>
      <c r="AR10" s="51">
        <f t="shared" si="0"/>
        <v>4887</v>
      </c>
      <c r="AS10" s="51"/>
      <c r="AT10" s="54"/>
      <c r="AU10" s="19">
        <f t="shared" si="1"/>
        <v>5.1830366277880087</v>
      </c>
      <c r="AV10" s="18">
        <v>23</v>
      </c>
      <c r="AW10" s="17">
        <f t="shared" si="5"/>
        <v>875</v>
      </c>
      <c r="AX10" s="20">
        <f t="shared" si="6"/>
        <v>0.17904644976468181</v>
      </c>
      <c r="AY10" s="21">
        <f t="shared" si="7"/>
        <v>2820</v>
      </c>
      <c r="AZ10" s="22">
        <f t="shared" si="2"/>
        <v>0.57704112952731734</v>
      </c>
      <c r="BA10" s="21">
        <f t="shared" si="8"/>
        <v>945</v>
      </c>
      <c r="BB10" s="22">
        <f t="shared" si="3"/>
        <v>0.19337016574585636</v>
      </c>
      <c r="BC10" s="21">
        <f t="shared" si="9"/>
        <v>247</v>
      </c>
      <c r="BD10" s="22">
        <f t="shared" si="4"/>
        <v>5.0542254962144463E-2</v>
      </c>
      <c r="BE10" s="52">
        <f t="shared" si="10"/>
        <v>0</v>
      </c>
    </row>
    <row r="11" spans="1:57" ht="15.75" customHeight="1">
      <c r="A11" s="48">
        <v>8</v>
      </c>
      <c r="B11" s="49" t="s">
        <v>21</v>
      </c>
      <c r="C11" s="50">
        <v>1</v>
      </c>
      <c r="D11" s="50">
        <v>0</v>
      </c>
      <c r="E11" s="50">
        <v>2</v>
      </c>
      <c r="F11" s="50">
        <v>0</v>
      </c>
      <c r="G11" s="50">
        <v>0</v>
      </c>
      <c r="H11" s="50">
        <v>2</v>
      </c>
      <c r="I11" s="50">
        <v>5</v>
      </c>
      <c r="J11" s="50">
        <v>12</v>
      </c>
      <c r="K11" s="50">
        <v>26</v>
      </c>
      <c r="L11" s="50">
        <v>42</v>
      </c>
      <c r="M11" s="50">
        <v>79</v>
      </c>
      <c r="N11" s="50">
        <v>89</v>
      </c>
      <c r="O11" s="50">
        <v>143</v>
      </c>
      <c r="P11" s="50">
        <v>242</v>
      </c>
      <c r="Q11" s="50">
        <v>274</v>
      </c>
      <c r="R11" s="50">
        <v>340</v>
      </c>
      <c r="S11" s="50">
        <v>378</v>
      </c>
      <c r="T11" s="50">
        <v>432</v>
      </c>
      <c r="U11" s="50">
        <v>438</v>
      </c>
      <c r="V11" s="50">
        <v>454</v>
      </c>
      <c r="W11" s="50">
        <v>395</v>
      </c>
      <c r="X11" s="50">
        <v>334</v>
      </c>
      <c r="Y11" s="50">
        <v>319</v>
      </c>
      <c r="Z11" s="50">
        <v>259</v>
      </c>
      <c r="AA11" s="50">
        <v>209</v>
      </c>
      <c r="AB11" s="50">
        <v>190</v>
      </c>
      <c r="AC11" s="50">
        <v>147</v>
      </c>
      <c r="AD11" s="50">
        <v>125</v>
      </c>
      <c r="AE11" s="50">
        <v>93</v>
      </c>
      <c r="AF11" s="50">
        <v>64</v>
      </c>
      <c r="AG11" s="50">
        <v>72</v>
      </c>
      <c r="AH11" s="50">
        <v>53</v>
      </c>
      <c r="AI11" s="50">
        <v>40</v>
      </c>
      <c r="AJ11" s="50">
        <v>44</v>
      </c>
      <c r="AK11" s="50">
        <v>43</v>
      </c>
      <c r="AL11" s="50">
        <v>33</v>
      </c>
      <c r="AM11" s="50">
        <v>23</v>
      </c>
      <c r="AN11" s="50">
        <v>11</v>
      </c>
      <c r="AO11" s="50">
        <v>5</v>
      </c>
      <c r="AP11" s="50">
        <v>0</v>
      </c>
      <c r="AQ11" s="50">
        <v>0</v>
      </c>
      <c r="AR11" s="51">
        <f t="shared" si="0"/>
        <v>5418</v>
      </c>
      <c r="AS11" s="51"/>
      <c r="AT11" s="54"/>
      <c r="AU11" s="19">
        <f t="shared" si="1"/>
        <v>4.8944259874492433</v>
      </c>
      <c r="AV11" s="18">
        <v>46</v>
      </c>
      <c r="AW11" s="17">
        <f t="shared" si="5"/>
        <v>1257</v>
      </c>
      <c r="AX11" s="20">
        <f t="shared" si="6"/>
        <v>0.2320044296788483</v>
      </c>
      <c r="AY11" s="21">
        <f t="shared" si="7"/>
        <v>3218</v>
      </c>
      <c r="AZ11" s="22">
        <f t="shared" si="2"/>
        <v>0.59394610557401251</v>
      </c>
      <c r="BA11" s="21">
        <f t="shared" si="8"/>
        <v>744</v>
      </c>
      <c r="BB11" s="22">
        <f t="shared" si="3"/>
        <v>0.13732004429678848</v>
      </c>
      <c r="BC11" s="21">
        <f t="shared" si="9"/>
        <v>199</v>
      </c>
      <c r="BD11" s="22">
        <f t="shared" si="4"/>
        <v>3.6729420450350686E-2</v>
      </c>
      <c r="BE11" s="52">
        <f t="shared" si="10"/>
        <v>0</v>
      </c>
    </row>
    <row r="12" spans="1:57" ht="15.75" customHeight="1">
      <c r="A12" s="44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57" ht="15.75" customHeight="1">
      <c r="A13" s="44"/>
      <c r="B13" s="4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</row>
    <row r="14" spans="1:57" s="16" customFormat="1" ht="29.25" customHeight="1">
      <c r="A14" s="13"/>
      <c r="B14" s="13" t="s">
        <v>89</v>
      </c>
      <c r="C14" s="50">
        <v>0</v>
      </c>
      <c r="D14" s="50">
        <v>0</v>
      </c>
      <c r="E14" s="50">
        <v>0</v>
      </c>
      <c r="F14" s="50">
        <v>0</v>
      </c>
      <c r="G14" s="50">
        <v>3</v>
      </c>
      <c r="H14" s="50">
        <v>2</v>
      </c>
      <c r="I14" s="50">
        <v>4</v>
      </c>
      <c r="J14" s="50">
        <v>11</v>
      </c>
      <c r="K14" s="50">
        <v>11</v>
      </c>
      <c r="L14" s="50">
        <v>30</v>
      </c>
      <c r="M14" s="50">
        <v>35</v>
      </c>
      <c r="N14" s="50">
        <v>48</v>
      </c>
      <c r="O14" s="50">
        <v>77</v>
      </c>
      <c r="P14" s="50">
        <v>81</v>
      </c>
      <c r="Q14" s="50">
        <v>108</v>
      </c>
      <c r="R14" s="50">
        <v>128</v>
      </c>
      <c r="S14" s="50">
        <v>169</v>
      </c>
      <c r="T14" s="50">
        <v>189</v>
      </c>
      <c r="U14" s="50">
        <v>210</v>
      </c>
      <c r="V14" s="50">
        <v>247</v>
      </c>
      <c r="W14" s="50">
        <v>306</v>
      </c>
      <c r="X14" s="50">
        <v>331</v>
      </c>
      <c r="Y14" s="50">
        <v>357</v>
      </c>
      <c r="Z14" s="50">
        <v>334</v>
      </c>
      <c r="AA14" s="50">
        <v>333</v>
      </c>
      <c r="AB14" s="50">
        <v>339</v>
      </c>
      <c r="AC14" s="50">
        <v>329</v>
      </c>
      <c r="AD14" s="50">
        <v>335</v>
      </c>
      <c r="AE14" s="50">
        <v>330</v>
      </c>
      <c r="AF14" s="50">
        <v>320</v>
      </c>
      <c r="AG14" s="50">
        <v>280</v>
      </c>
      <c r="AH14" s="50">
        <v>247</v>
      </c>
      <c r="AI14" s="50">
        <v>188</v>
      </c>
      <c r="AJ14" s="50">
        <v>141</v>
      </c>
      <c r="AK14" s="50">
        <v>121</v>
      </c>
      <c r="AL14" s="50">
        <v>73</v>
      </c>
      <c r="AM14" s="50">
        <v>59</v>
      </c>
      <c r="AN14" s="50">
        <v>26</v>
      </c>
      <c r="AO14" s="50">
        <v>20</v>
      </c>
      <c r="AP14" s="50">
        <v>10</v>
      </c>
      <c r="AQ14" s="50">
        <v>2</v>
      </c>
      <c r="AR14" s="51">
        <f>SUM(C14:AQ14)</f>
        <v>5834</v>
      </c>
      <c r="AS14" s="15"/>
      <c r="AT14" s="14"/>
      <c r="AU14" s="104">
        <f>AR31/AR14</f>
        <v>6.0019712032910526</v>
      </c>
      <c r="AW14" s="17">
        <f t="shared" ref="AW14" si="11">SUM(C14:R14)</f>
        <v>538</v>
      </c>
      <c r="AX14" s="20">
        <f t="shared" ref="AX14" si="12">AW14/AR14</f>
        <v>9.2218032224888585E-2</v>
      </c>
      <c r="AY14" s="21">
        <f t="shared" ref="AY14" si="13">SUM(S14:AA14)</f>
        <v>2476</v>
      </c>
      <c r="AZ14" s="22">
        <f t="shared" ref="AZ14" si="14">AY14/AR14</f>
        <v>0.42440863901268427</v>
      </c>
      <c r="BA14" s="21">
        <f t="shared" ref="BA14" si="15">SUM(AB14:AH14)</f>
        <v>2180</v>
      </c>
      <c r="BB14" s="22">
        <f t="shared" ref="BB14" si="16">BA14/AR14</f>
        <v>0.3736715803908125</v>
      </c>
      <c r="BC14" s="21">
        <f t="shared" ref="BC14" si="17">SUM(AI14:AQ14)</f>
        <v>640</v>
      </c>
      <c r="BD14" s="22">
        <f>BC14/AR14</f>
        <v>0.10970174837161467</v>
      </c>
      <c r="BE14" s="52">
        <f t="shared" ref="BE14" si="18">AQ14</f>
        <v>2</v>
      </c>
    </row>
    <row r="15" spans="1:57" ht="15.75" customHeight="1">
      <c r="A15" s="44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57" ht="15.75" customHeight="1">
      <c r="A16" s="44"/>
      <c r="B16" s="44" t="s">
        <v>432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1</v>
      </c>
      <c r="I16" s="162">
        <v>4</v>
      </c>
      <c r="J16" s="162">
        <v>2</v>
      </c>
      <c r="K16" s="162">
        <v>12</v>
      </c>
      <c r="L16" s="162">
        <v>17</v>
      </c>
      <c r="M16" s="162">
        <v>37</v>
      </c>
      <c r="N16" s="162">
        <v>45</v>
      </c>
      <c r="O16" s="162">
        <v>71</v>
      </c>
      <c r="P16" s="162">
        <v>84</v>
      </c>
      <c r="Q16" s="162">
        <v>95</v>
      </c>
      <c r="R16" s="162">
        <v>111</v>
      </c>
      <c r="S16" s="162">
        <v>122</v>
      </c>
      <c r="T16" s="162">
        <v>144</v>
      </c>
      <c r="U16" s="162">
        <v>173</v>
      </c>
      <c r="V16" s="162">
        <v>172</v>
      </c>
      <c r="W16" s="162">
        <v>165</v>
      </c>
      <c r="X16" s="162">
        <v>218</v>
      </c>
      <c r="Y16" s="162">
        <v>213</v>
      </c>
      <c r="Z16" s="162">
        <v>215</v>
      </c>
      <c r="AA16" s="162">
        <v>245</v>
      </c>
      <c r="AB16" s="162">
        <v>286</v>
      </c>
      <c r="AC16" s="162">
        <v>321</v>
      </c>
      <c r="AD16" s="162">
        <v>352</v>
      </c>
      <c r="AE16" s="162">
        <v>402</v>
      </c>
      <c r="AF16" s="162">
        <v>409</v>
      </c>
      <c r="AG16" s="162">
        <v>481</v>
      </c>
      <c r="AH16" s="162">
        <v>502</v>
      </c>
      <c r="AI16" s="162">
        <v>521</v>
      </c>
      <c r="AJ16" s="162">
        <v>496</v>
      </c>
      <c r="AK16" s="162">
        <v>639</v>
      </c>
      <c r="AL16" s="162">
        <v>637</v>
      </c>
      <c r="AM16" s="162">
        <v>699</v>
      </c>
      <c r="AN16" s="162">
        <v>820</v>
      </c>
      <c r="AO16" s="162">
        <v>881</v>
      </c>
      <c r="AP16" s="162">
        <v>491</v>
      </c>
      <c r="AQ16" s="162">
        <v>987</v>
      </c>
      <c r="AR16" s="51">
        <f>SUM(C16:AQ16)</f>
        <v>11070</v>
      </c>
      <c r="AU16" s="46">
        <f>AR33/AR16</f>
        <v>7.7472448057813912</v>
      </c>
      <c r="AW16" s="68">
        <f>SUM(C16:AA16)</f>
        <v>2146</v>
      </c>
      <c r="AX16" s="69">
        <f>AW16/AR16</f>
        <v>0.1938572719060524</v>
      </c>
      <c r="AY16" s="70">
        <f>SUM(AB16:AI16)</f>
        <v>3274</v>
      </c>
      <c r="AZ16" s="71">
        <f>AY16/AR16</f>
        <v>0.29575429087624211</v>
      </c>
      <c r="BA16" s="70">
        <f>SUM(AJ16:AP16)</f>
        <v>4663</v>
      </c>
      <c r="BB16" s="71">
        <f t="shared" ref="BB16" si="19">BA16/AR16</f>
        <v>0.42122854561878953</v>
      </c>
      <c r="BC16" s="23" t="e">
        <f>SUM(#REF!)</f>
        <v>#REF!</v>
      </c>
      <c r="BD16" s="22" t="e">
        <f>BC16/AR16</f>
        <v>#REF!</v>
      </c>
      <c r="BE16" s="52" t="e">
        <f>#REF!</f>
        <v>#REF!</v>
      </c>
    </row>
    <row r="17" spans="1:57" ht="15.75" customHeight="1">
      <c r="A17" s="44"/>
      <c r="B17" s="44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</row>
    <row r="18" spans="1:57" ht="15.75" customHeight="1">
      <c r="A18" s="44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57" ht="19.5" customHeight="1">
      <c r="A19" s="44"/>
      <c r="B19" s="44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</row>
    <row r="20" spans="1:57" ht="19.5" customHeight="1">
      <c r="A20" s="44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7" ht="19.5" customHeight="1">
      <c r="A21" s="48">
        <v>1</v>
      </c>
      <c r="B21" s="49" t="s">
        <v>149</v>
      </c>
      <c r="C21" s="50">
        <f t="shared" ref="C21:AQ21" si="20">C4*C3</f>
        <v>0</v>
      </c>
      <c r="D21" s="50">
        <f t="shared" si="20"/>
        <v>0</v>
      </c>
      <c r="E21" s="50">
        <f t="shared" si="20"/>
        <v>0</v>
      </c>
      <c r="F21" s="50">
        <f t="shared" si="20"/>
        <v>0</v>
      </c>
      <c r="G21" s="50">
        <f t="shared" si="20"/>
        <v>0</v>
      </c>
      <c r="H21" s="50">
        <f t="shared" si="20"/>
        <v>0</v>
      </c>
      <c r="I21" s="50">
        <f t="shared" si="20"/>
        <v>0</v>
      </c>
      <c r="J21" s="50">
        <f t="shared" si="20"/>
        <v>1.75</v>
      </c>
      <c r="K21" s="50">
        <f t="shared" si="20"/>
        <v>0</v>
      </c>
      <c r="L21" s="50">
        <f t="shared" si="20"/>
        <v>6.75</v>
      </c>
      <c r="M21" s="50">
        <f t="shared" si="20"/>
        <v>15</v>
      </c>
      <c r="N21" s="50">
        <f t="shared" si="20"/>
        <v>8.25</v>
      </c>
      <c r="O21" s="50">
        <f t="shared" si="20"/>
        <v>24</v>
      </c>
      <c r="P21" s="50">
        <f t="shared" si="20"/>
        <v>42.25</v>
      </c>
      <c r="Q21" s="50">
        <f t="shared" si="20"/>
        <v>73.5</v>
      </c>
      <c r="R21" s="50">
        <f t="shared" si="20"/>
        <v>75</v>
      </c>
      <c r="S21" s="50">
        <f t="shared" si="20"/>
        <v>128</v>
      </c>
      <c r="T21" s="50">
        <f t="shared" si="20"/>
        <v>153</v>
      </c>
      <c r="U21" s="50">
        <f t="shared" si="20"/>
        <v>220.5</v>
      </c>
      <c r="V21" s="50">
        <f t="shared" si="20"/>
        <v>218.5</v>
      </c>
      <c r="W21" s="50">
        <f t="shared" si="20"/>
        <v>250</v>
      </c>
      <c r="X21" s="50">
        <f t="shared" si="20"/>
        <v>294</v>
      </c>
      <c r="Y21" s="50">
        <f t="shared" si="20"/>
        <v>341</v>
      </c>
      <c r="Z21" s="50">
        <f t="shared" si="20"/>
        <v>356.5</v>
      </c>
      <c r="AA21" s="50">
        <f t="shared" si="20"/>
        <v>402</v>
      </c>
      <c r="AB21" s="50">
        <f t="shared" si="20"/>
        <v>412.5</v>
      </c>
      <c r="AC21" s="50">
        <f t="shared" si="20"/>
        <v>429</v>
      </c>
      <c r="AD21" s="50">
        <f t="shared" si="20"/>
        <v>351</v>
      </c>
      <c r="AE21" s="50">
        <f t="shared" si="20"/>
        <v>392</v>
      </c>
      <c r="AF21" s="50">
        <f t="shared" si="20"/>
        <v>449.5</v>
      </c>
      <c r="AG21" s="50">
        <f t="shared" si="20"/>
        <v>382.5</v>
      </c>
      <c r="AH21" s="50">
        <f t="shared" si="20"/>
        <v>286.75</v>
      </c>
      <c r="AI21" s="50">
        <f t="shared" si="20"/>
        <v>296</v>
      </c>
      <c r="AJ21" s="50">
        <f t="shared" si="20"/>
        <v>189.75</v>
      </c>
      <c r="AK21" s="50">
        <f t="shared" si="20"/>
        <v>76.5</v>
      </c>
      <c r="AL21" s="50">
        <f t="shared" si="20"/>
        <v>87.5</v>
      </c>
      <c r="AM21" s="50">
        <f t="shared" si="20"/>
        <v>81</v>
      </c>
      <c r="AN21" s="50">
        <f t="shared" si="20"/>
        <v>27.75</v>
      </c>
      <c r="AO21" s="50">
        <f t="shared" si="20"/>
        <v>9.5</v>
      </c>
      <c r="AP21" s="50">
        <f t="shared" si="20"/>
        <v>0</v>
      </c>
      <c r="AQ21" s="50">
        <f t="shared" si="20"/>
        <v>0</v>
      </c>
      <c r="AR21" s="51">
        <f t="shared" ref="AR21:AR28" si="21">SUM(C21:AQ21)</f>
        <v>6081.25</v>
      </c>
      <c r="AS21" s="51"/>
      <c r="AT21" s="55"/>
      <c r="AU21" s="54"/>
      <c r="AV21" s="52"/>
      <c r="AW21" s="53">
        <f t="shared" ref="AW21:AW28" si="22">AV21/AR21</f>
        <v>0</v>
      </c>
      <c r="AX21" s="54" t="e">
        <f t="shared" ref="AX21:AX28" si="23">RANK(AW21,$AW$4:$AW$11,0)</f>
        <v>#N/A</v>
      </c>
      <c r="AY21" s="52">
        <f t="shared" ref="AY21:AY28" si="24">SUM(AQ21:AQ21)</f>
        <v>0</v>
      </c>
      <c r="AZ21" s="53">
        <f t="shared" ref="AZ21:AZ28" si="25">AY21/AR21</f>
        <v>0</v>
      </c>
      <c r="BA21" s="54" t="e">
        <f t="shared" ref="BA21:BA28" si="26">RANK(AZ21,$AZ$4:$AZ$11,0)</f>
        <v>#N/A</v>
      </c>
    </row>
    <row r="22" spans="1:57" ht="19.5" customHeight="1">
      <c r="A22" s="48">
        <v>2</v>
      </c>
      <c r="B22" s="49" t="s">
        <v>22</v>
      </c>
      <c r="C22" s="50">
        <f t="shared" ref="C22:AQ22" si="27">C5*C3</f>
        <v>0</v>
      </c>
      <c r="D22" s="50">
        <f t="shared" si="27"/>
        <v>0</v>
      </c>
      <c r="E22" s="50">
        <f t="shared" si="27"/>
        <v>0</v>
      </c>
      <c r="F22" s="50">
        <f t="shared" si="27"/>
        <v>0</v>
      </c>
      <c r="G22" s="50">
        <f t="shared" si="27"/>
        <v>1</v>
      </c>
      <c r="H22" s="50">
        <f t="shared" si="27"/>
        <v>0</v>
      </c>
      <c r="I22" s="50">
        <f t="shared" si="27"/>
        <v>1.5</v>
      </c>
      <c r="J22" s="50">
        <f t="shared" si="27"/>
        <v>10.5</v>
      </c>
      <c r="K22" s="50">
        <f t="shared" si="27"/>
        <v>8</v>
      </c>
      <c r="L22" s="50">
        <f t="shared" si="27"/>
        <v>24.75</v>
      </c>
      <c r="M22" s="50">
        <f t="shared" si="27"/>
        <v>45</v>
      </c>
      <c r="N22" s="50">
        <f t="shared" si="27"/>
        <v>71.5</v>
      </c>
      <c r="O22" s="50">
        <f t="shared" si="27"/>
        <v>111</v>
      </c>
      <c r="P22" s="50">
        <f t="shared" si="27"/>
        <v>266.5</v>
      </c>
      <c r="Q22" s="50">
        <f t="shared" si="27"/>
        <v>399</v>
      </c>
      <c r="R22" s="50">
        <f t="shared" si="27"/>
        <v>540</v>
      </c>
      <c r="S22" s="50">
        <f t="shared" si="27"/>
        <v>768</v>
      </c>
      <c r="T22" s="50">
        <f t="shared" si="27"/>
        <v>969</v>
      </c>
      <c r="U22" s="50">
        <f t="shared" si="27"/>
        <v>1075.5</v>
      </c>
      <c r="V22" s="50">
        <f t="shared" si="27"/>
        <v>1154.25</v>
      </c>
      <c r="W22" s="50">
        <f t="shared" si="27"/>
        <v>1430</v>
      </c>
      <c r="X22" s="50">
        <f t="shared" si="27"/>
        <v>1464.75</v>
      </c>
      <c r="Y22" s="50">
        <f t="shared" si="27"/>
        <v>1408</v>
      </c>
      <c r="Z22" s="50">
        <f t="shared" si="27"/>
        <v>1569.75</v>
      </c>
      <c r="AA22" s="50">
        <f t="shared" si="27"/>
        <v>1524</v>
      </c>
      <c r="AB22" s="50">
        <f t="shared" si="27"/>
        <v>1375</v>
      </c>
      <c r="AC22" s="50">
        <f t="shared" si="27"/>
        <v>1365</v>
      </c>
      <c r="AD22" s="50">
        <f t="shared" si="27"/>
        <v>1134</v>
      </c>
      <c r="AE22" s="50">
        <f t="shared" si="27"/>
        <v>1141</v>
      </c>
      <c r="AF22" s="50">
        <f t="shared" si="27"/>
        <v>855.5</v>
      </c>
      <c r="AG22" s="50">
        <f t="shared" si="27"/>
        <v>757.5</v>
      </c>
      <c r="AH22" s="50">
        <f t="shared" si="27"/>
        <v>627.75</v>
      </c>
      <c r="AI22" s="50">
        <f t="shared" si="27"/>
        <v>624</v>
      </c>
      <c r="AJ22" s="50">
        <f t="shared" si="27"/>
        <v>536.25</v>
      </c>
      <c r="AK22" s="50">
        <f t="shared" si="27"/>
        <v>365.5</v>
      </c>
      <c r="AL22" s="50">
        <f t="shared" si="27"/>
        <v>236.25</v>
      </c>
      <c r="AM22" s="50">
        <f t="shared" si="27"/>
        <v>225</v>
      </c>
      <c r="AN22" s="50">
        <f t="shared" si="27"/>
        <v>64.75</v>
      </c>
      <c r="AO22" s="50">
        <f t="shared" si="27"/>
        <v>47.5</v>
      </c>
      <c r="AP22" s="50">
        <f t="shared" si="27"/>
        <v>0</v>
      </c>
      <c r="AQ22" s="50">
        <f t="shared" si="27"/>
        <v>0</v>
      </c>
      <c r="AR22" s="51">
        <f t="shared" si="21"/>
        <v>22197</v>
      </c>
      <c r="AS22" s="51"/>
      <c r="AT22" s="55"/>
      <c r="AU22" s="54"/>
      <c r="AV22" s="52"/>
      <c r="AW22" s="53">
        <f t="shared" si="22"/>
        <v>0</v>
      </c>
      <c r="AX22" s="54" t="e">
        <f t="shared" si="23"/>
        <v>#N/A</v>
      </c>
      <c r="AY22" s="52">
        <f t="shared" si="24"/>
        <v>0</v>
      </c>
      <c r="AZ22" s="53">
        <f t="shared" si="25"/>
        <v>0</v>
      </c>
      <c r="BA22" s="54" t="e">
        <f t="shared" si="26"/>
        <v>#N/A</v>
      </c>
    </row>
    <row r="23" spans="1:57" ht="19.5" customHeight="1">
      <c r="A23" s="48">
        <v>3</v>
      </c>
      <c r="B23" s="49" t="s">
        <v>156</v>
      </c>
      <c r="C23" s="50">
        <f t="shared" ref="C23:AQ23" si="28">C6*C3</f>
        <v>0</v>
      </c>
      <c r="D23" s="50">
        <f t="shared" si="28"/>
        <v>0</v>
      </c>
      <c r="E23" s="50">
        <f t="shared" si="28"/>
        <v>0</v>
      </c>
      <c r="F23" s="50">
        <f t="shared" si="28"/>
        <v>0</v>
      </c>
      <c r="G23" s="50">
        <f t="shared" si="28"/>
        <v>0</v>
      </c>
      <c r="H23" s="50">
        <f t="shared" si="28"/>
        <v>1.25</v>
      </c>
      <c r="I23" s="50">
        <f t="shared" si="28"/>
        <v>0</v>
      </c>
      <c r="J23" s="50">
        <f t="shared" si="28"/>
        <v>3.5</v>
      </c>
      <c r="K23" s="50">
        <f t="shared" si="28"/>
        <v>8</v>
      </c>
      <c r="L23" s="50">
        <f t="shared" si="28"/>
        <v>13.5</v>
      </c>
      <c r="M23" s="50">
        <f t="shared" si="28"/>
        <v>30</v>
      </c>
      <c r="N23" s="50">
        <f t="shared" si="28"/>
        <v>19.25</v>
      </c>
      <c r="O23" s="50">
        <f t="shared" si="28"/>
        <v>45</v>
      </c>
      <c r="P23" s="50">
        <f t="shared" si="28"/>
        <v>68.25</v>
      </c>
      <c r="Q23" s="50">
        <f t="shared" si="28"/>
        <v>98</v>
      </c>
      <c r="R23" s="50">
        <f t="shared" si="28"/>
        <v>123.75</v>
      </c>
      <c r="S23" s="50">
        <f t="shared" si="28"/>
        <v>152</v>
      </c>
      <c r="T23" s="50">
        <f t="shared" si="28"/>
        <v>148.75</v>
      </c>
      <c r="U23" s="50">
        <f t="shared" si="28"/>
        <v>225</v>
      </c>
      <c r="V23" s="50">
        <f t="shared" si="28"/>
        <v>266</v>
      </c>
      <c r="W23" s="50">
        <f t="shared" si="28"/>
        <v>240</v>
      </c>
      <c r="X23" s="50">
        <f t="shared" si="28"/>
        <v>283.5</v>
      </c>
      <c r="Y23" s="50">
        <f t="shared" si="28"/>
        <v>269.5</v>
      </c>
      <c r="Z23" s="50">
        <f t="shared" si="28"/>
        <v>247.25</v>
      </c>
      <c r="AA23" s="50">
        <f t="shared" si="28"/>
        <v>306</v>
      </c>
      <c r="AB23" s="50">
        <f t="shared" si="28"/>
        <v>218.75</v>
      </c>
      <c r="AC23" s="50">
        <f t="shared" si="28"/>
        <v>247</v>
      </c>
      <c r="AD23" s="50">
        <f t="shared" si="28"/>
        <v>276.75</v>
      </c>
      <c r="AE23" s="50">
        <f t="shared" si="28"/>
        <v>301</v>
      </c>
      <c r="AF23" s="50">
        <f t="shared" si="28"/>
        <v>166.75</v>
      </c>
      <c r="AG23" s="50">
        <f t="shared" si="28"/>
        <v>180</v>
      </c>
      <c r="AH23" s="50">
        <f t="shared" si="28"/>
        <v>124</v>
      </c>
      <c r="AI23" s="50">
        <f t="shared" si="28"/>
        <v>136</v>
      </c>
      <c r="AJ23" s="50">
        <f t="shared" si="28"/>
        <v>165</v>
      </c>
      <c r="AK23" s="50">
        <f t="shared" si="28"/>
        <v>170</v>
      </c>
      <c r="AL23" s="50">
        <f t="shared" si="28"/>
        <v>105</v>
      </c>
      <c r="AM23" s="50">
        <f t="shared" si="28"/>
        <v>36</v>
      </c>
      <c r="AN23" s="50">
        <f t="shared" si="28"/>
        <v>9.25</v>
      </c>
      <c r="AO23" s="50">
        <f t="shared" si="28"/>
        <v>9.5</v>
      </c>
      <c r="AP23" s="50">
        <f t="shared" si="28"/>
        <v>9.75</v>
      </c>
      <c r="AQ23" s="50">
        <f t="shared" si="28"/>
        <v>0</v>
      </c>
      <c r="AR23" s="51">
        <f t="shared" si="21"/>
        <v>4703.25</v>
      </c>
      <c r="AS23" s="51"/>
      <c r="AT23" s="55"/>
      <c r="AU23" s="54"/>
      <c r="AV23" s="52"/>
      <c r="AW23" s="53">
        <f t="shared" si="22"/>
        <v>0</v>
      </c>
      <c r="AX23" s="54" t="e">
        <f t="shared" si="23"/>
        <v>#N/A</v>
      </c>
      <c r="AY23" s="52">
        <f t="shared" si="24"/>
        <v>0</v>
      </c>
      <c r="AZ23" s="53">
        <f t="shared" si="25"/>
        <v>0</v>
      </c>
      <c r="BA23" s="54" t="e">
        <f t="shared" si="26"/>
        <v>#N/A</v>
      </c>
    </row>
    <row r="24" spans="1:57" ht="19.5" customHeight="1">
      <c r="A24" s="48">
        <v>4</v>
      </c>
      <c r="B24" s="49" t="s">
        <v>165</v>
      </c>
      <c r="C24" s="50">
        <f t="shared" ref="C24:AQ24" si="29">C7*C3</f>
        <v>0</v>
      </c>
      <c r="D24" s="50">
        <f t="shared" si="29"/>
        <v>0</v>
      </c>
      <c r="E24" s="50">
        <f t="shared" si="29"/>
        <v>0</v>
      </c>
      <c r="F24" s="50">
        <f t="shared" si="29"/>
        <v>0</v>
      </c>
      <c r="G24" s="50">
        <f t="shared" si="29"/>
        <v>2</v>
      </c>
      <c r="H24" s="50">
        <f t="shared" si="29"/>
        <v>2.5</v>
      </c>
      <c r="I24" s="50">
        <f t="shared" si="29"/>
        <v>6</v>
      </c>
      <c r="J24" s="50">
        <f t="shared" si="29"/>
        <v>8.75</v>
      </c>
      <c r="K24" s="50">
        <f t="shared" si="29"/>
        <v>22</v>
      </c>
      <c r="L24" s="50">
        <f t="shared" si="29"/>
        <v>65.25</v>
      </c>
      <c r="M24" s="50">
        <f t="shared" si="29"/>
        <v>97.5</v>
      </c>
      <c r="N24" s="50">
        <f t="shared" si="29"/>
        <v>170.5</v>
      </c>
      <c r="O24" s="50">
        <f t="shared" si="29"/>
        <v>423</v>
      </c>
      <c r="P24" s="50">
        <f t="shared" si="29"/>
        <v>562.25</v>
      </c>
      <c r="Q24" s="50">
        <f t="shared" si="29"/>
        <v>952</v>
      </c>
      <c r="R24" s="50">
        <f t="shared" si="29"/>
        <v>1383.75</v>
      </c>
      <c r="S24" s="50">
        <f t="shared" si="29"/>
        <v>1740</v>
      </c>
      <c r="T24" s="50">
        <f t="shared" si="29"/>
        <v>2065.5</v>
      </c>
      <c r="U24" s="50">
        <f t="shared" si="29"/>
        <v>2763</v>
      </c>
      <c r="V24" s="50">
        <f t="shared" si="29"/>
        <v>3291.75</v>
      </c>
      <c r="W24" s="50">
        <f t="shared" si="29"/>
        <v>3810</v>
      </c>
      <c r="X24" s="50">
        <f t="shared" si="29"/>
        <v>3570</v>
      </c>
      <c r="Y24" s="50">
        <f t="shared" si="29"/>
        <v>3778.5</v>
      </c>
      <c r="Z24" s="50">
        <f t="shared" si="29"/>
        <v>3432.75</v>
      </c>
      <c r="AA24" s="50">
        <f t="shared" si="29"/>
        <v>3684</v>
      </c>
      <c r="AB24" s="50">
        <f t="shared" si="29"/>
        <v>3575</v>
      </c>
      <c r="AC24" s="50">
        <f t="shared" si="29"/>
        <v>2814.5</v>
      </c>
      <c r="AD24" s="50">
        <f t="shared" si="29"/>
        <v>2774.25</v>
      </c>
      <c r="AE24" s="50">
        <f t="shared" si="29"/>
        <v>2695</v>
      </c>
      <c r="AF24" s="50">
        <f t="shared" si="29"/>
        <v>1914</v>
      </c>
      <c r="AG24" s="50">
        <f t="shared" si="29"/>
        <v>1740</v>
      </c>
      <c r="AH24" s="50">
        <f t="shared" si="29"/>
        <v>1596.5</v>
      </c>
      <c r="AI24" s="50">
        <f t="shared" si="29"/>
        <v>1448</v>
      </c>
      <c r="AJ24" s="50">
        <f t="shared" si="29"/>
        <v>1196.25</v>
      </c>
      <c r="AK24" s="50">
        <f t="shared" si="29"/>
        <v>884</v>
      </c>
      <c r="AL24" s="50">
        <f t="shared" si="29"/>
        <v>533.75</v>
      </c>
      <c r="AM24" s="50">
        <f t="shared" si="29"/>
        <v>360</v>
      </c>
      <c r="AN24" s="50">
        <f t="shared" si="29"/>
        <v>268.25</v>
      </c>
      <c r="AO24" s="50">
        <f t="shared" si="29"/>
        <v>38</v>
      </c>
      <c r="AP24" s="50">
        <f t="shared" si="29"/>
        <v>0</v>
      </c>
      <c r="AQ24" s="50">
        <f t="shared" si="29"/>
        <v>0</v>
      </c>
      <c r="AR24" s="51">
        <f t="shared" si="21"/>
        <v>53668.5</v>
      </c>
      <c r="AS24" s="51"/>
      <c r="AT24" s="55"/>
      <c r="AU24" s="54"/>
      <c r="AV24" s="52"/>
      <c r="AW24" s="53">
        <f t="shared" si="22"/>
        <v>0</v>
      </c>
      <c r="AX24" s="54" t="e">
        <f t="shared" si="23"/>
        <v>#N/A</v>
      </c>
      <c r="AY24" s="52">
        <f t="shared" si="24"/>
        <v>0</v>
      </c>
      <c r="AZ24" s="53">
        <f t="shared" si="25"/>
        <v>0</v>
      </c>
      <c r="BA24" s="54" t="e">
        <f t="shared" si="26"/>
        <v>#N/A</v>
      </c>
    </row>
    <row r="25" spans="1:57" s="63" customFormat="1" ht="19.5" customHeight="1">
      <c r="A25" s="48">
        <v>5</v>
      </c>
      <c r="B25" s="49" t="s">
        <v>157</v>
      </c>
      <c r="C25" s="50">
        <f t="shared" ref="C25:AQ25" si="30">C8*C3</f>
        <v>0</v>
      </c>
      <c r="D25" s="50">
        <f t="shared" si="30"/>
        <v>0</v>
      </c>
      <c r="E25" s="50">
        <f t="shared" si="30"/>
        <v>0</v>
      </c>
      <c r="F25" s="50">
        <f t="shared" si="30"/>
        <v>0</v>
      </c>
      <c r="G25" s="50">
        <f t="shared" si="30"/>
        <v>0</v>
      </c>
      <c r="H25" s="50">
        <f t="shared" si="30"/>
        <v>0</v>
      </c>
      <c r="I25" s="50">
        <f t="shared" si="30"/>
        <v>1.5</v>
      </c>
      <c r="J25" s="50">
        <f t="shared" si="30"/>
        <v>8.75</v>
      </c>
      <c r="K25" s="50">
        <f t="shared" si="30"/>
        <v>12</v>
      </c>
      <c r="L25" s="50">
        <f t="shared" si="30"/>
        <v>22.5</v>
      </c>
      <c r="M25" s="50">
        <f t="shared" si="30"/>
        <v>30</v>
      </c>
      <c r="N25" s="50">
        <f t="shared" si="30"/>
        <v>96.25</v>
      </c>
      <c r="O25" s="50">
        <f t="shared" si="30"/>
        <v>132</v>
      </c>
      <c r="P25" s="50">
        <f t="shared" si="30"/>
        <v>230.75</v>
      </c>
      <c r="Q25" s="50">
        <f t="shared" si="30"/>
        <v>322</v>
      </c>
      <c r="R25" s="50">
        <f t="shared" si="30"/>
        <v>438.75</v>
      </c>
      <c r="S25" s="50">
        <f t="shared" si="30"/>
        <v>660</v>
      </c>
      <c r="T25" s="50">
        <f t="shared" si="30"/>
        <v>803.25</v>
      </c>
      <c r="U25" s="50">
        <f t="shared" si="30"/>
        <v>945</v>
      </c>
      <c r="V25" s="50">
        <f t="shared" si="30"/>
        <v>1021.25</v>
      </c>
      <c r="W25" s="50">
        <f t="shared" si="30"/>
        <v>1190</v>
      </c>
      <c r="X25" s="50">
        <f t="shared" si="30"/>
        <v>1139.25</v>
      </c>
      <c r="Y25" s="50">
        <f t="shared" si="30"/>
        <v>1309</v>
      </c>
      <c r="Z25" s="50">
        <f t="shared" si="30"/>
        <v>1316.75</v>
      </c>
      <c r="AA25" s="50">
        <f t="shared" si="30"/>
        <v>1236</v>
      </c>
      <c r="AB25" s="50">
        <f t="shared" si="30"/>
        <v>1025</v>
      </c>
      <c r="AC25" s="50">
        <f t="shared" si="30"/>
        <v>949</v>
      </c>
      <c r="AD25" s="50">
        <f t="shared" si="30"/>
        <v>877.5</v>
      </c>
      <c r="AE25" s="50">
        <f t="shared" si="30"/>
        <v>735</v>
      </c>
      <c r="AF25" s="50">
        <f t="shared" si="30"/>
        <v>645.25</v>
      </c>
      <c r="AG25" s="50">
        <f t="shared" si="30"/>
        <v>525</v>
      </c>
      <c r="AH25" s="50">
        <f t="shared" si="30"/>
        <v>503.75</v>
      </c>
      <c r="AI25" s="50">
        <f t="shared" si="30"/>
        <v>440</v>
      </c>
      <c r="AJ25" s="50">
        <f t="shared" si="30"/>
        <v>387.75</v>
      </c>
      <c r="AK25" s="50">
        <f t="shared" si="30"/>
        <v>365.5</v>
      </c>
      <c r="AL25" s="50">
        <f t="shared" si="30"/>
        <v>201.25</v>
      </c>
      <c r="AM25" s="50">
        <f t="shared" si="30"/>
        <v>108</v>
      </c>
      <c r="AN25" s="50">
        <f t="shared" si="30"/>
        <v>64.75</v>
      </c>
      <c r="AO25" s="50">
        <f t="shared" si="30"/>
        <v>9.5</v>
      </c>
      <c r="AP25" s="50">
        <f t="shared" si="30"/>
        <v>0</v>
      </c>
      <c r="AQ25" s="50">
        <f t="shared" si="30"/>
        <v>0</v>
      </c>
      <c r="AR25" s="51">
        <f t="shared" si="21"/>
        <v>17752.25</v>
      </c>
      <c r="AS25" s="58"/>
      <c r="AT25" s="59"/>
      <c r="AU25" s="60"/>
      <c r="AV25" s="61"/>
      <c r="AW25" s="62">
        <f t="shared" si="22"/>
        <v>0</v>
      </c>
      <c r="AX25" s="60" t="e">
        <f t="shared" si="23"/>
        <v>#N/A</v>
      </c>
      <c r="AY25" s="61">
        <f t="shared" si="24"/>
        <v>0</v>
      </c>
      <c r="AZ25" s="62">
        <f t="shared" si="25"/>
        <v>0</v>
      </c>
      <c r="BA25" s="60" t="e">
        <f t="shared" si="26"/>
        <v>#N/A</v>
      </c>
      <c r="BE25" s="228"/>
    </row>
    <row r="26" spans="1:57" ht="19.5" customHeight="1">
      <c r="A26" s="48">
        <v>6</v>
      </c>
      <c r="B26" s="49" t="s">
        <v>172</v>
      </c>
      <c r="C26" s="50">
        <f t="shared" ref="C26:AQ26" si="31">C9*C3</f>
        <v>0</v>
      </c>
      <c r="D26" s="50">
        <f t="shared" si="31"/>
        <v>0</v>
      </c>
      <c r="E26" s="50">
        <f t="shared" si="31"/>
        <v>0</v>
      </c>
      <c r="F26" s="50">
        <f t="shared" si="31"/>
        <v>0</v>
      </c>
      <c r="G26" s="50">
        <f t="shared" si="31"/>
        <v>2</v>
      </c>
      <c r="H26" s="50">
        <f t="shared" si="31"/>
        <v>0</v>
      </c>
      <c r="I26" s="50">
        <f t="shared" si="31"/>
        <v>3</v>
      </c>
      <c r="J26" s="50">
        <f t="shared" si="31"/>
        <v>8.75</v>
      </c>
      <c r="K26" s="50">
        <f t="shared" si="31"/>
        <v>16</v>
      </c>
      <c r="L26" s="50">
        <f t="shared" si="31"/>
        <v>51.75</v>
      </c>
      <c r="M26" s="50">
        <f t="shared" si="31"/>
        <v>62.5</v>
      </c>
      <c r="N26" s="50">
        <f t="shared" si="31"/>
        <v>167.75</v>
      </c>
      <c r="O26" s="50">
        <f t="shared" si="31"/>
        <v>237</v>
      </c>
      <c r="P26" s="50">
        <f t="shared" si="31"/>
        <v>263.25</v>
      </c>
      <c r="Q26" s="50">
        <f t="shared" si="31"/>
        <v>430.5</v>
      </c>
      <c r="R26" s="50">
        <f t="shared" si="31"/>
        <v>476.25</v>
      </c>
      <c r="S26" s="50">
        <f t="shared" si="31"/>
        <v>772</v>
      </c>
      <c r="T26" s="50">
        <f t="shared" si="31"/>
        <v>718.25</v>
      </c>
      <c r="U26" s="50">
        <f t="shared" si="31"/>
        <v>814.5</v>
      </c>
      <c r="V26" s="50">
        <f t="shared" si="31"/>
        <v>931</v>
      </c>
      <c r="W26" s="50">
        <f t="shared" si="31"/>
        <v>1080</v>
      </c>
      <c r="X26" s="50">
        <f t="shared" si="31"/>
        <v>908.25</v>
      </c>
      <c r="Y26" s="50">
        <f t="shared" si="31"/>
        <v>984.5</v>
      </c>
      <c r="Z26" s="50">
        <f t="shared" si="31"/>
        <v>787.75</v>
      </c>
      <c r="AA26" s="50">
        <f t="shared" si="31"/>
        <v>852</v>
      </c>
      <c r="AB26" s="50">
        <f t="shared" si="31"/>
        <v>831.25</v>
      </c>
      <c r="AC26" s="50">
        <f t="shared" si="31"/>
        <v>695.5</v>
      </c>
      <c r="AD26" s="50">
        <f t="shared" si="31"/>
        <v>749.25</v>
      </c>
      <c r="AE26" s="50">
        <f t="shared" si="31"/>
        <v>651</v>
      </c>
      <c r="AF26" s="50">
        <f t="shared" si="31"/>
        <v>500.25</v>
      </c>
      <c r="AG26" s="50">
        <f t="shared" si="31"/>
        <v>420</v>
      </c>
      <c r="AH26" s="50">
        <f t="shared" si="31"/>
        <v>496</v>
      </c>
      <c r="AI26" s="50">
        <f t="shared" si="31"/>
        <v>528</v>
      </c>
      <c r="AJ26" s="50">
        <f t="shared" si="31"/>
        <v>519.75</v>
      </c>
      <c r="AK26" s="50">
        <f t="shared" si="31"/>
        <v>382.5</v>
      </c>
      <c r="AL26" s="50">
        <f t="shared" si="31"/>
        <v>297.5</v>
      </c>
      <c r="AM26" s="50">
        <f t="shared" si="31"/>
        <v>135</v>
      </c>
      <c r="AN26" s="50">
        <f t="shared" si="31"/>
        <v>92.5</v>
      </c>
      <c r="AO26" s="50">
        <f t="shared" si="31"/>
        <v>28.5</v>
      </c>
      <c r="AP26" s="50">
        <f t="shared" si="31"/>
        <v>0</v>
      </c>
      <c r="AQ26" s="50">
        <f t="shared" si="31"/>
        <v>0</v>
      </c>
      <c r="AR26" s="51">
        <f t="shared" si="21"/>
        <v>15894</v>
      </c>
      <c r="AS26" s="51"/>
      <c r="AT26" s="55"/>
      <c r="AU26" s="54"/>
      <c r="AV26" s="52"/>
      <c r="AW26" s="53">
        <f t="shared" si="22"/>
        <v>0</v>
      </c>
      <c r="AX26" s="54" t="e">
        <f t="shared" si="23"/>
        <v>#N/A</v>
      </c>
      <c r="AY26" s="52">
        <f t="shared" si="24"/>
        <v>0</v>
      </c>
      <c r="AZ26" s="53">
        <f t="shared" si="25"/>
        <v>0</v>
      </c>
      <c r="BA26" s="54" t="e">
        <f t="shared" si="26"/>
        <v>#N/A</v>
      </c>
    </row>
    <row r="27" spans="1:57" ht="19.5" customHeight="1">
      <c r="A27" s="48">
        <v>7</v>
      </c>
      <c r="B27" s="49" t="s">
        <v>193</v>
      </c>
      <c r="C27" s="50">
        <f t="shared" ref="C27:AQ27" si="32">C10*C3</f>
        <v>0</v>
      </c>
      <c r="D27" s="50">
        <f t="shared" si="32"/>
        <v>0</v>
      </c>
      <c r="E27" s="50">
        <f t="shared" si="32"/>
        <v>0.5</v>
      </c>
      <c r="F27" s="50">
        <f t="shared" si="32"/>
        <v>0</v>
      </c>
      <c r="G27" s="50">
        <f t="shared" si="32"/>
        <v>0</v>
      </c>
      <c r="H27" s="50">
        <f t="shared" si="32"/>
        <v>2.5</v>
      </c>
      <c r="I27" s="50">
        <f t="shared" si="32"/>
        <v>12</v>
      </c>
      <c r="J27" s="50">
        <f t="shared" si="32"/>
        <v>17.5</v>
      </c>
      <c r="K27" s="50">
        <f t="shared" si="32"/>
        <v>30</v>
      </c>
      <c r="L27" s="50">
        <f t="shared" si="32"/>
        <v>49.5</v>
      </c>
      <c r="M27" s="50">
        <f t="shared" si="32"/>
        <v>90</v>
      </c>
      <c r="N27" s="50">
        <f t="shared" si="32"/>
        <v>162.25</v>
      </c>
      <c r="O27" s="50">
        <f t="shared" si="32"/>
        <v>315</v>
      </c>
      <c r="P27" s="50">
        <f t="shared" si="32"/>
        <v>529.75</v>
      </c>
      <c r="Q27" s="50">
        <f t="shared" si="32"/>
        <v>724.5</v>
      </c>
      <c r="R27" s="50">
        <f t="shared" si="32"/>
        <v>918.75</v>
      </c>
      <c r="S27" s="50">
        <f t="shared" si="32"/>
        <v>1228</v>
      </c>
      <c r="T27" s="50">
        <f t="shared" si="32"/>
        <v>1385.5</v>
      </c>
      <c r="U27" s="50">
        <f t="shared" si="32"/>
        <v>1777.5</v>
      </c>
      <c r="V27" s="50">
        <f t="shared" si="32"/>
        <v>1738.5</v>
      </c>
      <c r="W27" s="50">
        <f t="shared" si="32"/>
        <v>1685</v>
      </c>
      <c r="X27" s="50">
        <f t="shared" si="32"/>
        <v>1533</v>
      </c>
      <c r="Y27" s="50">
        <f t="shared" si="32"/>
        <v>1666.5</v>
      </c>
      <c r="Z27" s="50">
        <f t="shared" si="32"/>
        <v>1449</v>
      </c>
      <c r="AA27" s="50">
        <f t="shared" si="32"/>
        <v>1452</v>
      </c>
      <c r="AB27" s="50">
        <f t="shared" si="32"/>
        <v>1187.5</v>
      </c>
      <c r="AC27" s="50">
        <f t="shared" si="32"/>
        <v>1196</v>
      </c>
      <c r="AD27" s="50">
        <f t="shared" si="32"/>
        <v>1026</v>
      </c>
      <c r="AE27" s="50">
        <f t="shared" si="32"/>
        <v>1036</v>
      </c>
      <c r="AF27" s="50">
        <f t="shared" si="32"/>
        <v>775.75</v>
      </c>
      <c r="AG27" s="50">
        <f t="shared" si="32"/>
        <v>622.5</v>
      </c>
      <c r="AH27" s="50">
        <f t="shared" si="32"/>
        <v>627.75</v>
      </c>
      <c r="AI27" s="50">
        <f t="shared" si="32"/>
        <v>512</v>
      </c>
      <c r="AJ27" s="50">
        <f t="shared" si="32"/>
        <v>371.25</v>
      </c>
      <c r="AK27" s="50">
        <f t="shared" si="32"/>
        <v>484.5</v>
      </c>
      <c r="AL27" s="50">
        <f t="shared" si="32"/>
        <v>385</v>
      </c>
      <c r="AM27" s="50">
        <f t="shared" si="32"/>
        <v>189</v>
      </c>
      <c r="AN27" s="50">
        <f t="shared" si="32"/>
        <v>111</v>
      </c>
      <c r="AO27" s="50">
        <f t="shared" si="32"/>
        <v>38</v>
      </c>
      <c r="AP27" s="50">
        <f t="shared" si="32"/>
        <v>0</v>
      </c>
      <c r="AQ27" s="50">
        <f t="shared" si="32"/>
        <v>0</v>
      </c>
      <c r="AR27" s="51">
        <f t="shared" si="21"/>
        <v>25329.5</v>
      </c>
      <c r="AS27" s="51"/>
      <c r="AT27" s="55"/>
      <c r="AU27" s="54"/>
      <c r="AV27" s="52"/>
      <c r="AW27" s="53">
        <f t="shared" si="22"/>
        <v>0</v>
      </c>
      <c r="AX27" s="54" t="e">
        <f t="shared" si="23"/>
        <v>#N/A</v>
      </c>
      <c r="AY27" s="52">
        <f t="shared" si="24"/>
        <v>0</v>
      </c>
      <c r="AZ27" s="53">
        <f t="shared" si="25"/>
        <v>0</v>
      </c>
      <c r="BA27" s="54" t="e">
        <f t="shared" si="26"/>
        <v>#N/A</v>
      </c>
    </row>
    <row r="28" spans="1:57" ht="19.5" customHeight="1">
      <c r="A28" s="48">
        <v>8</v>
      </c>
      <c r="B28" s="49" t="s">
        <v>21</v>
      </c>
      <c r="C28" s="50">
        <f t="shared" ref="C28:AQ28" si="33">C11*C3</f>
        <v>0</v>
      </c>
      <c r="D28" s="50">
        <f t="shared" si="33"/>
        <v>0</v>
      </c>
      <c r="E28" s="50">
        <f t="shared" si="33"/>
        <v>1</v>
      </c>
      <c r="F28" s="50">
        <f t="shared" si="33"/>
        <v>0</v>
      </c>
      <c r="G28" s="50">
        <f t="shared" si="33"/>
        <v>0</v>
      </c>
      <c r="H28" s="50">
        <f t="shared" si="33"/>
        <v>2.5</v>
      </c>
      <c r="I28" s="50">
        <f t="shared" si="33"/>
        <v>7.5</v>
      </c>
      <c r="J28" s="50">
        <f t="shared" si="33"/>
        <v>21</v>
      </c>
      <c r="K28" s="50">
        <f t="shared" si="33"/>
        <v>52</v>
      </c>
      <c r="L28" s="50">
        <f t="shared" si="33"/>
        <v>94.5</v>
      </c>
      <c r="M28" s="50">
        <f t="shared" si="33"/>
        <v>197.5</v>
      </c>
      <c r="N28" s="50">
        <f t="shared" si="33"/>
        <v>244.75</v>
      </c>
      <c r="O28" s="50">
        <f t="shared" si="33"/>
        <v>429</v>
      </c>
      <c r="P28" s="50">
        <f t="shared" si="33"/>
        <v>786.5</v>
      </c>
      <c r="Q28" s="50">
        <f t="shared" si="33"/>
        <v>959</v>
      </c>
      <c r="R28" s="50">
        <f t="shared" si="33"/>
        <v>1275</v>
      </c>
      <c r="S28" s="50">
        <f t="shared" si="33"/>
        <v>1512</v>
      </c>
      <c r="T28" s="50">
        <f t="shared" si="33"/>
        <v>1836</v>
      </c>
      <c r="U28" s="50">
        <f t="shared" si="33"/>
        <v>1971</v>
      </c>
      <c r="V28" s="50">
        <f t="shared" si="33"/>
        <v>2156.5</v>
      </c>
      <c r="W28" s="50">
        <f t="shared" si="33"/>
        <v>1975</v>
      </c>
      <c r="X28" s="50">
        <f t="shared" si="33"/>
        <v>1753.5</v>
      </c>
      <c r="Y28" s="50">
        <f t="shared" si="33"/>
        <v>1754.5</v>
      </c>
      <c r="Z28" s="50">
        <f t="shared" si="33"/>
        <v>1489.25</v>
      </c>
      <c r="AA28" s="50">
        <f t="shared" si="33"/>
        <v>1254</v>
      </c>
      <c r="AB28" s="50">
        <f t="shared" si="33"/>
        <v>1187.5</v>
      </c>
      <c r="AC28" s="50">
        <f t="shared" si="33"/>
        <v>955.5</v>
      </c>
      <c r="AD28" s="50">
        <f t="shared" si="33"/>
        <v>843.75</v>
      </c>
      <c r="AE28" s="50">
        <f t="shared" si="33"/>
        <v>651</v>
      </c>
      <c r="AF28" s="50">
        <f t="shared" si="33"/>
        <v>464</v>
      </c>
      <c r="AG28" s="50">
        <f t="shared" si="33"/>
        <v>540</v>
      </c>
      <c r="AH28" s="50">
        <f t="shared" si="33"/>
        <v>410.75</v>
      </c>
      <c r="AI28" s="50">
        <f t="shared" si="33"/>
        <v>320</v>
      </c>
      <c r="AJ28" s="50">
        <f t="shared" si="33"/>
        <v>363</v>
      </c>
      <c r="AK28" s="50">
        <f t="shared" si="33"/>
        <v>365.5</v>
      </c>
      <c r="AL28" s="50">
        <f t="shared" si="33"/>
        <v>288.75</v>
      </c>
      <c r="AM28" s="50">
        <f t="shared" si="33"/>
        <v>207</v>
      </c>
      <c r="AN28" s="50">
        <f t="shared" si="33"/>
        <v>101.75</v>
      </c>
      <c r="AO28" s="50">
        <f t="shared" si="33"/>
        <v>47.5</v>
      </c>
      <c r="AP28" s="50">
        <f t="shared" si="33"/>
        <v>0</v>
      </c>
      <c r="AQ28" s="50">
        <f t="shared" si="33"/>
        <v>0</v>
      </c>
      <c r="AR28" s="51">
        <f t="shared" si="21"/>
        <v>26518</v>
      </c>
      <c r="AS28" s="51"/>
      <c r="AT28" s="55"/>
      <c r="AU28" s="54"/>
      <c r="AV28" s="52"/>
      <c r="AW28" s="53">
        <f t="shared" si="22"/>
        <v>0</v>
      </c>
      <c r="AX28" s="54" t="e">
        <f t="shared" si="23"/>
        <v>#N/A</v>
      </c>
      <c r="AY28" s="52">
        <f t="shared" si="24"/>
        <v>0</v>
      </c>
      <c r="AZ28" s="53">
        <f t="shared" si="25"/>
        <v>0</v>
      </c>
      <c r="BA28" s="54" t="e">
        <f t="shared" si="26"/>
        <v>#N/A</v>
      </c>
    </row>
    <row r="29" spans="1:57" ht="19.5" customHeight="1">
      <c r="A29" s="44"/>
      <c r="B29" s="44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</row>
    <row r="30" spans="1:57" ht="19.5" customHeight="1">
      <c r="A30" s="44"/>
      <c r="B30" s="44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</row>
    <row r="31" spans="1:57" s="16" customFormat="1" ht="19.5" customHeight="1">
      <c r="A31" s="13"/>
      <c r="B31" s="13" t="s">
        <v>89</v>
      </c>
      <c r="C31" s="50">
        <f t="shared" ref="C31:AQ31" si="34">C14*C3</f>
        <v>0</v>
      </c>
      <c r="D31" s="50">
        <f t="shared" si="34"/>
        <v>0</v>
      </c>
      <c r="E31" s="50">
        <f t="shared" si="34"/>
        <v>0</v>
      </c>
      <c r="F31" s="50">
        <f t="shared" si="34"/>
        <v>0</v>
      </c>
      <c r="G31" s="50">
        <f t="shared" si="34"/>
        <v>3</v>
      </c>
      <c r="H31" s="50">
        <f t="shared" si="34"/>
        <v>2.5</v>
      </c>
      <c r="I31" s="50">
        <f t="shared" si="34"/>
        <v>6</v>
      </c>
      <c r="J31" s="50">
        <f t="shared" si="34"/>
        <v>19.25</v>
      </c>
      <c r="K31" s="50">
        <f t="shared" si="34"/>
        <v>22</v>
      </c>
      <c r="L31" s="50">
        <f t="shared" si="34"/>
        <v>67.5</v>
      </c>
      <c r="M31" s="50">
        <f t="shared" si="34"/>
        <v>87.5</v>
      </c>
      <c r="N31" s="50">
        <f t="shared" si="34"/>
        <v>132</v>
      </c>
      <c r="O31" s="50">
        <f t="shared" si="34"/>
        <v>231</v>
      </c>
      <c r="P31" s="50">
        <f t="shared" si="34"/>
        <v>263.25</v>
      </c>
      <c r="Q31" s="50">
        <f t="shared" si="34"/>
        <v>378</v>
      </c>
      <c r="R31" s="50">
        <f t="shared" si="34"/>
        <v>480</v>
      </c>
      <c r="S31" s="50">
        <f t="shared" si="34"/>
        <v>676</v>
      </c>
      <c r="T31" s="50">
        <f t="shared" si="34"/>
        <v>803.25</v>
      </c>
      <c r="U31" s="50">
        <f t="shared" si="34"/>
        <v>945</v>
      </c>
      <c r="V31" s="50">
        <f t="shared" si="34"/>
        <v>1173.25</v>
      </c>
      <c r="W31" s="50">
        <f t="shared" si="34"/>
        <v>1530</v>
      </c>
      <c r="X31" s="50">
        <f t="shared" si="34"/>
        <v>1737.75</v>
      </c>
      <c r="Y31" s="50">
        <f t="shared" si="34"/>
        <v>1963.5</v>
      </c>
      <c r="Z31" s="50">
        <f t="shared" si="34"/>
        <v>1920.5</v>
      </c>
      <c r="AA31" s="50">
        <f t="shared" si="34"/>
        <v>1998</v>
      </c>
      <c r="AB31" s="50">
        <f t="shared" si="34"/>
        <v>2118.75</v>
      </c>
      <c r="AC31" s="50">
        <f t="shared" si="34"/>
        <v>2138.5</v>
      </c>
      <c r="AD31" s="50">
        <f t="shared" si="34"/>
        <v>2261.25</v>
      </c>
      <c r="AE31" s="50">
        <f t="shared" si="34"/>
        <v>2310</v>
      </c>
      <c r="AF31" s="50">
        <f t="shared" si="34"/>
        <v>2320</v>
      </c>
      <c r="AG31" s="50">
        <f t="shared" si="34"/>
        <v>2100</v>
      </c>
      <c r="AH31" s="50">
        <f t="shared" si="34"/>
        <v>1914.25</v>
      </c>
      <c r="AI31" s="50">
        <f t="shared" si="34"/>
        <v>1504</v>
      </c>
      <c r="AJ31" s="50">
        <f t="shared" si="34"/>
        <v>1163.25</v>
      </c>
      <c r="AK31" s="50">
        <f t="shared" si="34"/>
        <v>1028.5</v>
      </c>
      <c r="AL31" s="50">
        <f t="shared" si="34"/>
        <v>638.75</v>
      </c>
      <c r="AM31" s="50">
        <f t="shared" si="34"/>
        <v>531</v>
      </c>
      <c r="AN31" s="50">
        <f t="shared" si="34"/>
        <v>240.5</v>
      </c>
      <c r="AO31" s="50">
        <f t="shared" si="34"/>
        <v>190</v>
      </c>
      <c r="AP31" s="50">
        <f t="shared" si="34"/>
        <v>97.5</v>
      </c>
      <c r="AQ31" s="50">
        <f t="shared" si="34"/>
        <v>20</v>
      </c>
      <c r="AR31" s="67">
        <f>SUM(C31:AQ31)</f>
        <v>35015.5</v>
      </c>
      <c r="AS31" s="15"/>
      <c r="AT31" s="14"/>
      <c r="AU31" s="19">
        <f>AR31/AR14</f>
        <v>6.0019712032910526</v>
      </c>
      <c r="AW31" s="68">
        <f>SUM(C31:AA31)</f>
        <v>14439.25</v>
      </c>
      <c r="AX31" s="69">
        <f>AW31/AR31</f>
        <v>0.41236738016021474</v>
      </c>
      <c r="AY31" s="70">
        <f>SUM(AB31:AI31)</f>
        <v>16666.75</v>
      </c>
      <c r="AZ31" s="71">
        <f>AY31/AR31</f>
        <v>0.47598206508546215</v>
      </c>
      <c r="BA31" s="70">
        <f>SUM(AJ31:AP31)</f>
        <v>3889.5</v>
      </c>
      <c r="BB31" s="71">
        <f t="shared" ref="BB31" si="35">BA31/AR31</f>
        <v>0.11107937913209864</v>
      </c>
      <c r="BC31" s="23" t="e">
        <f>SUM(#REF!)</f>
        <v>#REF!</v>
      </c>
      <c r="BD31" s="22" t="e">
        <f>BC31/AR31</f>
        <v>#REF!</v>
      </c>
      <c r="BE31" s="52" t="e">
        <f>#REF!</f>
        <v>#REF!</v>
      </c>
    </row>
    <row r="32" spans="1:57" ht="19.5" customHeight="1">
      <c r="A32" s="44"/>
      <c r="B32" s="44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1:47" ht="19.5" customHeight="1">
      <c r="A33" s="44"/>
      <c r="B33" s="44"/>
      <c r="C33" s="50">
        <f t="shared" ref="C33:AQ33" si="36">C16*C3</f>
        <v>0</v>
      </c>
      <c r="D33" s="50">
        <f t="shared" si="36"/>
        <v>0</v>
      </c>
      <c r="E33" s="50">
        <f t="shared" si="36"/>
        <v>0</v>
      </c>
      <c r="F33" s="50">
        <f t="shared" si="36"/>
        <v>0</v>
      </c>
      <c r="G33" s="50">
        <f t="shared" si="36"/>
        <v>0</v>
      </c>
      <c r="H33" s="50">
        <f t="shared" si="36"/>
        <v>1.25</v>
      </c>
      <c r="I33" s="50">
        <f t="shared" si="36"/>
        <v>6</v>
      </c>
      <c r="J33" s="50">
        <f t="shared" si="36"/>
        <v>3.5</v>
      </c>
      <c r="K33" s="50">
        <f t="shared" si="36"/>
        <v>24</v>
      </c>
      <c r="L33" s="50">
        <f t="shared" si="36"/>
        <v>38.25</v>
      </c>
      <c r="M33" s="50">
        <f t="shared" si="36"/>
        <v>92.5</v>
      </c>
      <c r="N33" s="50">
        <f t="shared" si="36"/>
        <v>123.75</v>
      </c>
      <c r="O33" s="50">
        <f t="shared" si="36"/>
        <v>213</v>
      </c>
      <c r="P33" s="50">
        <f t="shared" si="36"/>
        <v>273</v>
      </c>
      <c r="Q33" s="50">
        <f t="shared" si="36"/>
        <v>332.5</v>
      </c>
      <c r="R33" s="50">
        <f t="shared" si="36"/>
        <v>416.25</v>
      </c>
      <c r="S33" s="50">
        <f t="shared" si="36"/>
        <v>488</v>
      </c>
      <c r="T33" s="50">
        <f t="shared" si="36"/>
        <v>612</v>
      </c>
      <c r="U33" s="50">
        <f t="shared" si="36"/>
        <v>778.5</v>
      </c>
      <c r="V33" s="50">
        <f t="shared" si="36"/>
        <v>817</v>
      </c>
      <c r="W33" s="50">
        <f t="shared" si="36"/>
        <v>825</v>
      </c>
      <c r="X33" s="50">
        <f t="shared" si="36"/>
        <v>1144.5</v>
      </c>
      <c r="Y33" s="50">
        <f t="shared" si="36"/>
        <v>1171.5</v>
      </c>
      <c r="Z33" s="50">
        <f t="shared" si="36"/>
        <v>1236.25</v>
      </c>
      <c r="AA33" s="50">
        <f t="shared" si="36"/>
        <v>1470</v>
      </c>
      <c r="AB33" s="50">
        <f t="shared" si="36"/>
        <v>1787.5</v>
      </c>
      <c r="AC33" s="50">
        <f t="shared" si="36"/>
        <v>2086.5</v>
      </c>
      <c r="AD33" s="50">
        <f t="shared" si="36"/>
        <v>2376</v>
      </c>
      <c r="AE33" s="50">
        <f t="shared" si="36"/>
        <v>2814</v>
      </c>
      <c r="AF33" s="50">
        <f t="shared" si="36"/>
        <v>2965.25</v>
      </c>
      <c r="AG33" s="50">
        <f t="shared" si="36"/>
        <v>3607.5</v>
      </c>
      <c r="AH33" s="50">
        <f t="shared" si="36"/>
        <v>3890.5</v>
      </c>
      <c r="AI33" s="50">
        <f t="shared" si="36"/>
        <v>4168</v>
      </c>
      <c r="AJ33" s="50">
        <f t="shared" si="36"/>
        <v>4092</v>
      </c>
      <c r="AK33" s="50">
        <f t="shared" si="36"/>
        <v>5431.5</v>
      </c>
      <c r="AL33" s="50">
        <f t="shared" si="36"/>
        <v>5573.75</v>
      </c>
      <c r="AM33" s="50">
        <f t="shared" si="36"/>
        <v>6291</v>
      </c>
      <c r="AN33" s="50">
        <f t="shared" si="36"/>
        <v>7585</v>
      </c>
      <c r="AO33" s="50">
        <f t="shared" si="36"/>
        <v>8369.5</v>
      </c>
      <c r="AP33" s="50">
        <f t="shared" si="36"/>
        <v>4787.25</v>
      </c>
      <c r="AQ33" s="50">
        <f t="shared" si="36"/>
        <v>9870</v>
      </c>
      <c r="AR33" s="67">
        <f>SUM(C33:AQ33)</f>
        <v>85762</v>
      </c>
      <c r="AU33" s="46">
        <f>(AR28+AY11*0.5)/AR11</f>
        <v>5.1913990402362495</v>
      </c>
    </row>
    <row r="34" spans="1:47" ht="19.5" customHeight="1">
      <c r="A34" s="44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</row>
    <row r="35" spans="1:47" ht="19.5" customHeight="1">
      <c r="A35" s="44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</row>
    <row r="36" spans="1:47" ht="19.5" customHeight="1">
      <c r="A36" s="44"/>
      <c r="B36" s="44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</row>
    <row r="37" spans="1:47" ht="15.75" customHeight="1">
      <c r="A37" s="44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</row>
    <row r="38" spans="1:47" ht="15.75" customHeight="1">
      <c r="A38" s="44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</row>
    <row r="39" spans="1:47" ht="15.75" customHeight="1">
      <c r="A39" s="44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</row>
    <row r="40" spans="1:47" ht="15.75" customHeight="1">
      <c r="A40" s="44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</row>
    <row r="41" spans="1:47" ht="15.75" customHeight="1">
      <c r="A41" s="44"/>
      <c r="B41" s="44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</row>
    <row r="42" spans="1:47" ht="15.75" customHeight="1">
      <c r="A42" s="44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</row>
    <row r="43" spans="1:47" ht="15.75" customHeight="1">
      <c r="A43" s="44"/>
      <c r="B43" s="44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</row>
    <row r="44" spans="1:47" ht="15.75" customHeight="1">
      <c r="A44" s="44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</row>
    <row r="45" spans="1:47" ht="15.75" customHeight="1">
      <c r="A45" s="44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</row>
    <row r="46" spans="1:47" ht="15.75" customHeight="1">
      <c r="A46" s="44"/>
      <c r="B46" s="44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</row>
    <row r="47" spans="1:47" ht="15.75" customHeight="1">
      <c r="A47" s="44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</row>
    <row r="48" spans="1:47" ht="15.75" customHeight="1">
      <c r="A48" s="44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</row>
    <row r="49" spans="1:43" ht="15.75" customHeight="1">
      <c r="A49" s="44"/>
      <c r="B49" s="44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</row>
  </sheetData>
  <mergeCells count="11">
    <mergeCell ref="BC2:BD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695A-4509-4BCC-B925-1ECB9905F77A}">
  <dimension ref="A1:U51"/>
  <sheetViews>
    <sheetView view="pageBreakPreview" zoomScale="70" zoomScaleNormal="55" zoomScaleSheetLayoutView="70" zoomScalePageLayoutView="55" workbookViewId="0">
      <selection activeCell="A3" sqref="A3:N14"/>
    </sheetView>
  </sheetViews>
  <sheetFormatPr defaultColWidth="12.85546875" defaultRowHeight="15" customHeight="1"/>
  <cols>
    <col min="1" max="1" width="4.7109375" style="72" customWidth="1"/>
    <col min="2" max="2" width="22" style="72" customWidth="1"/>
    <col min="3" max="3" width="12.85546875" style="72"/>
    <col min="4" max="4" width="7.85546875" style="75" customWidth="1"/>
    <col min="5" max="5" width="6.5703125" style="75" customWidth="1"/>
    <col min="6" max="6" width="8.85546875" style="75" customWidth="1"/>
    <col min="7" max="7" width="8.5703125" style="75" customWidth="1"/>
    <col min="8" max="8" width="8.85546875" style="75" customWidth="1"/>
    <col min="9" max="9" width="10.5703125" style="75" customWidth="1"/>
    <col min="10" max="10" width="8.85546875" style="75" customWidth="1"/>
    <col min="11" max="11" width="9.28515625" style="72" customWidth="1"/>
    <col min="12" max="13" width="8.7109375" style="72" customWidth="1"/>
    <col min="14" max="14" width="8" style="72" customWidth="1"/>
    <col min="15" max="16" width="9" style="72" customWidth="1"/>
    <col min="17" max="16384" width="12.85546875" style="72"/>
  </cols>
  <sheetData>
    <row r="1" spans="1:21" ht="21.75" customHeight="1">
      <c r="A1" s="276" t="s">
        <v>419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82"/>
    </row>
    <row r="2" spans="1:21" ht="21.75" customHeight="1">
      <c r="A2" s="282" t="s">
        <v>446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21" ht="32.25" customHeight="1">
      <c r="A3" s="306" t="s">
        <v>0</v>
      </c>
      <c r="B3" s="306" t="s">
        <v>13</v>
      </c>
      <c r="C3" s="278" t="s">
        <v>93</v>
      </c>
      <c r="D3" s="272" t="s">
        <v>2</v>
      </c>
      <c r="E3" s="272" t="s">
        <v>3</v>
      </c>
      <c r="F3" s="286" t="s">
        <v>467</v>
      </c>
      <c r="G3" s="287"/>
      <c r="H3" s="284" t="s">
        <v>468</v>
      </c>
      <c r="I3" s="285"/>
      <c r="J3" s="284" t="s">
        <v>469</v>
      </c>
      <c r="K3" s="285"/>
      <c r="L3" s="284" t="s">
        <v>470</v>
      </c>
      <c r="M3" s="285"/>
      <c r="N3" s="52">
        <v>10</v>
      </c>
      <c r="O3" s="95"/>
      <c r="P3" s="95"/>
      <c r="Q3" s="95"/>
      <c r="R3" s="95"/>
      <c r="S3" s="95"/>
      <c r="T3" s="95"/>
      <c r="U3" s="96"/>
    </row>
    <row r="4" spans="1:21" ht="32.25" customHeight="1">
      <c r="A4" s="307"/>
      <c r="B4" s="307"/>
      <c r="C4" s="280"/>
      <c r="D4" s="273"/>
      <c r="E4" s="273"/>
      <c r="F4" s="12" t="s">
        <v>92</v>
      </c>
      <c r="G4" s="11" t="s">
        <v>14</v>
      </c>
      <c r="H4" s="12" t="s">
        <v>92</v>
      </c>
      <c r="I4" s="11" t="s">
        <v>14</v>
      </c>
      <c r="J4" s="12" t="s">
        <v>92</v>
      </c>
      <c r="K4" s="11" t="s">
        <v>14</v>
      </c>
      <c r="L4" s="12" t="s">
        <v>92</v>
      </c>
      <c r="M4" s="11" t="s">
        <v>14</v>
      </c>
      <c r="N4" s="12" t="s">
        <v>92</v>
      </c>
      <c r="O4" s="95"/>
      <c r="P4" s="95"/>
      <c r="Q4" s="95"/>
      <c r="R4" s="95"/>
      <c r="S4" s="95"/>
      <c r="T4" s="95"/>
      <c r="U4" s="96"/>
    </row>
    <row r="5" spans="1:21" ht="32.25" customHeight="1">
      <c r="A5" s="48">
        <v>1</v>
      </c>
      <c r="B5" s="49" t="s">
        <v>149</v>
      </c>
      <c r="C5" s="83">
        <v>1017</v>
      </c>
      <c r="D5" s="19">
        <v>5.9795968534906585</v>
      </c>
      <c r="E5" s="18">
        <v>1</v>
      </c>
      <c r="F5" s="17">
        <v>75</v>
      </c>
      <c r="G5" s="20">
        <v>7.3746312684365781E-2</v>
      </c>
      <c r="H5" s="21">
        <v>460</v>
      </c>
      <c r="I5" s="22">
        <v>0.45231071779744347</v>
      </c>
      <c r="J5" s="21">
        <v>390</v>
      </c>
      <c r="K5" s="22">
        <v>0.38348082595870209</v>
      </c>
      <c r="L5" s="21">
        <v>92</v>
      </c>
      <c r="M5" s="22">
        <v>9.0462143559488686E-2</v>
      </c>
      <c r="N5" s="52">
        <v>0</v>
      </c>
      <c r="O5" s="81"/>
      <c r="P5" s="81"/>
      <c r="Q5" s="81"/>
      <c r="R5" s="81"/>
      <c r="S5" s="81"/>
      <c r="T5" s="81"/>
    </row>
    <row r="6" spans="1:21" ht="32.25" customHeight="1">
      <c r="A6" s="48">
        <v>2</v>
      </c>
      <c r="B6" s="49" t="s">
        <v>22</v>
      </c>
      <c r="C6" s="83">
        <v>4005</v>
      </c>
      <c r="D6" s="19">
        <v>5.5423220973782774</v>
      </c>
      <c r="E6" s="18">
        <v>5</v>
      </c>
      <c r="F6" s="17">
        <v>444</v>
      </c>
      <c r="G6" s="20">
        <v>0.11086142322097378</v>
      </c>
      <c r="H6" s="21">
        <v>2250</v>
      </c>
      <c r="I6" s="22">
        <v>0.5617977528089888</v>
      </c>
      <c r="J6" s="21">
        <v>1061</v>
      </c>
      <c r="K6" s="22">
        <v>0.26491885143570537</v>
      </c>
      <c r="L6" s="21">
        <v>250</v>
      </c>
      <c r="M6" s="22">
        <v>6.2421972534332085E-2</v>
      </c>
      <c r="N6" s="52">
        <v>0</v>
      </c>
      <c r="O6" s="81"/>
      <c r="P6" s="81"/>
      <c r="Q6" s="81"/>
      <c r="R6" s="81"/>
      <c r="S6" s="81"/>
      <c r="T6" s="81"/>
    </row>
    <row r="7" spans="1:21" ht="32.25" customHeight="1">
      <c r="A7" s="48">
        <v>3</v>
      </c>
      <c r="B7" s="49" t="s">
        <v>156</v>
      </c>
      <c r="C7" s="83">
        <v>849</v>
      </c>
      <c r="D7" s="19">
        <v>5.5397526501766787</v>
      </c>
      <c r="E7" s="18">
        <v>6</v>
      </c>
      <c r="F7" s="17">
        <v>129</v>
      </c>
      <c r="G7" s="20">
        <v>0.1519434628975265</v>
      </c>
      <c r="H7" s="21">
        <v>424</v>
      </c>
      <c r="I7" s="22">
        <v>0.49941107184923439</v>
      </c>
      <c r="J7" s="21">
        <v>220</v>
      </c>
      <c r="K7" s="22">
        <v>0.25912838633686691</v>
      </c>
      <c r="L7" s="21">
        <v>76</v>
      </c>
      <c r="M7" s="22">
        <v>8.95170789163722E-2</v>
      </c>
      <c r="N7" s="52">
        <v>0</v>
      </c>
      <c r="O7" s="81"/>
      <c r="P7" s="81"/>
      <c r="Q7" s="81"/>
      <c r="R7" s="81"/>
      <c r="S7" s="81"/>
      <c r="T7" s="81"/>
    </row>
    <row r="8" spans="1:21" ht="32.25" customHeight="1">
      <c r="A8" s="48">
        <v>4</v>
      </c>
      <c r="B8" s="49" t="s">
        <v>165</v>
      </c>
      <c r="C8" s="83">
        <v>9746</v>
      </c>
      <c r="D8" s="19">
        <v>5.506720705930638</v>
      </c>
      <c r="E8" s="18">
        <v>10</v>
      </c>
      <c r="F8" s="17">
        <v>1111</v>
      </c>
      <c r="G8" s="20">
        <v>0.11399548532731377</v>
      </c>
      <c r="H8" s="21">
        <v>5568</v>
      </c>
      <c r="I8" s="22">
        <v>0.57131130720295509</v>
      </c>
      <c r="J8" s="21">
        <v>2503</v>
      </c>
      <c r="K8" s="22">
        <v>0.25682331212805254</v>
      </c>
      <c r="L8" s="21">
        <v>564</v>
      </c>
      <c r="M8" s="22">
        <v>5.7869895341678634E-2</v>
      </c>
      <c r="N8" s="52">
        <v>0</v>
      </c>
      <c r="O8" s="81"/>
      <c r="P8" s="81"/>
      <c r="Q8" s="81"/>
      <c r="R8" s="81"/>
      <c r="S8" s="81"/>
      <c r="T8" s="81"/>
    </row>
    <row r="9" spans="1:21" s="63" customFormat="1" ht="32.25" customHeight="1">
      <c r="A9" s="48">
        <v>5</v>
      </c>
      <c r="B9" s="49" t="s">
        <v>157</v>
      </c>
      <c r="C9" s="83">
        <v>3257</v>
      </c>
      <c r="D9" s="74">
        <v>5.4504912496162117</v>
      </c>
      <c r="E9" s="73">
        <v>12</v>
      </c>
      <c r="F9" s="17">
        <v>393</v>
      </c>
      <c r="G9" s="20">
        <v>0.12066318698188518</v>
      </c>
      <c r="H9" s="21">
        <v>1907</v>
      </c>
      <c r="I9" s="22">
        <v>0.58550813632176846</v>
      </c>
      <c r="J9" s="21">
        <v>769</v>
      </c>
      <c r="K9" s="22">
        <v>0.23610684679152594</v>
      </c>
      <c r="L9" s="21">
        <v>188</v>
      </c>
      <c r="M9" s="22">
        <v>5.7721829904820388E-2</v>
      </c>
      <c r="N9" s="78">
        <v>0</v>
      </c>
      <c r="O9" s="229"/>
      <c r="P9" s="229"/>
      <c r="Q9" s="229"/>
      <c r="R9" s="229"/>
      <c r="S9" s="229"/>
      <c r="T9" s="229"/>
    </row>
    <row r="10" spans="1:21" ht="32.25" customHeight="1">
      <c r="A10" s="48">
        <v>6</v>
      </c>
      <c r="B10" s="49" t="s">
        <v>172</v>
      </c>
      <c r="C10" s="83">
        <v>2991</v>
      </c>
      <c r="D10" s="19">
        <v>5.3139418254764292</v>
      </c>
      <c r="E10" s="18">
        <v>15</v>
      </c>
      <c r="F10" s="17">
        <v>536</v>
      </c>
      <c r="G10" s="20">
        <v>0.17920427950518222</v>
      </c>
      <c r="H10" s="21">
        <v>1586</v>
      </c>
      <c r="I10" s="22">
        <v>0.53025743898361755</v>
      </c>
      <c r="J10" s="21">
        <v>633</v>
      </c>
      <c r="K10" s="22">
        <v>0.21163490471414242</v>
      </c>
      <c r="L10" s="21">
        <v>236</v>
      </c>
      <c r="M10" s="22">
        <v>7.8903376797057834E-2</v>
      </c>
      <c r="N10" s="52">
        <v>0</v>
      </c>
      <c r="O10" s="81"/>
      <c r="P10" s="81"/>
      <c r="Q10" s="81"/>
      <c r="R10" s="81"/>
      <c r="S10" s="81"/>
      <c r="T10" s="81"/>
    </row>
    <row r="11" spans="1:21" ht="32.25" customHeight="1">
      <c r="A11" s="48">
        <v>7</v>
      </c>
      <c r="B11" s="49" t="s">
        <v>193</v>
      </c>
      <c r="C11" s="83">
        <v>4887</v>
      </c>
      <c r="D11" s="19">
        <v>5.1830366277880087</v>
      </c>
      <c r="E11" s="18">
        <v>23</v>
      </c>
      <c r="F11" s="17">
        <v>875</v>
      </c>
      <c r="G11" s="20">
        <v>0.17904644976468181</v>
      </c>
      <c r="H11" s="21">
        <v>2820</v>
      </c>
      <c r="I11" s="22">
        <v>0.57704112952731734</v>
      </c>
      <c r="J11" s="21">
        <v>945</v>
      </c>
      <c r="K11" s="22">
        <v>0.19337016574585636</v>
      </c>
      <c r="L11" s="21">
        <v>247</v>
      </c>
      <c r="M11" s="22">
        <v>5.0542254962144463E-2</v>
      </c>
      <c r="N11" s="52">
        <v>0</v>
      </c>
      <c r="O11" s="81"/>
      <c r="P11" s="81"/>
      <c r="Q11" s="81"/>
      <c r="R11" s="81"/>
      <c r="S11" s="81"/>
      <c r="T11" s="81"/>
    </row>
    <row r="12" spans="1:21" ht="32.25" customHeight="1">
      <c r="A12" s="48">
        <v>8</v>
      </c>
      <c r="B12" s="49" t="s">
        <v>21</v>
      </c>
      <c r="C12" s="83">
        <v>5418</v>
      </c>
      <c r="D12" s="19">
        <v>4.8944259874492433</v>
      </c>
      <c r="E12" s="18">
        <v>46</v>
      </c>
      <c r="F12" s="17">
        <v>1257</v>
      </c>
      <c r="G12" s="20">
        <v>0.2320044296788483</v>
      </c>
      <c r="H12" s="21">
        <v>3218</v>
      </c>
      <c r="I12" s="22">
        <v>0.59394610557401251</v>
      </c>
      <c r="J12" s="21">
        <v>744</v>
      </c>
      <c r="K12" s="22">
        <v>0.13732004429678848</v>
      </c>
      <c r="L12" s="21">
        <v>199</v>
      </c>
      <c r="M12" s="22">
        <v>3.6729420450350686E-2</v>
      </c>
      <c r="N12" s="52">
        <v>0</v>
      </c>
      <c r="O12" s="81"/>
      <c r="P12" s="81"/>
      <c r="Q12" s="81"/>
      <c r="R12" s="81"/>
      <c r="S12" s="81"/>
      <c r="T12" s="81"/>
    </row>
    <row r="13" spans="1:21" ht="32.25" customHeight="1">
      <c r="A13" s="84"/>
      <c r="B13" s="84"/>
      <c r="C13" s="85"/>
      <c r="D13" s="46"/>
      <c r="E13" s="46"/>
      <c r="F13" s="46"/>
      <c r="G13" s="46"/>
      <c r="H13" s="46"/>
      <c r="I13" s="46"/>
      <c r="J13" s="46"/>
      <c r="K13" s="45"/>
      <c r="L13" s="45"/>
      <c r="M13" s="45"/>
      <c r="N13" s="46"/>
    </row>
    <row r="14" spans="1:21" s="77" customFormat="1" ht="44.25" customHeight="1">
      <c r="A14" s="87"/>
      <c r="B14" s="87" t="s">
        <v>89</v>
      </c>
      <c r="C14" s="78">
        <v>5834</v>
      </c>
      <c r="D14" s="87">
        <v>6.0019712032910526</v>
      </c>
      <c r="E14" s="90"/>
      <c r="F14" s="91">
        <v>538</v>
      </c>
      <c r="G14" s="92">
        <v>9.2218032224888585E-2</v>
      </c>
      <c r="H14" s="93">
        <v>2476</v>
      </c>
      <c r="I14" s="89">
        <v>0.42440863901268427</v>
      </c>
      <c r="J14" s="93">
        <v>2180</v>
      </c>
      <c r="K14" s="89">
        <v>0.3736715803908125</v>
      </c>
      <c r="L14" s="88">
        <v>640</v>
      </c>
      <c r="M14" s="89">
        <v>0.10970174837161467</v>
      </c>
      <c r="N14" s="97">
        <v>2</v>
      </c>
    </row>
    <row r="15" spans="1:21" ht="15.75" customHeight="1">
      <c r="A15" s="44"/>
      <c r="B15" s="44"/>
    </row>
    <row r="16" spans="1:21" ht="15.75" customHeight="1">
      <c r="A16" s="44"/>
      <c r="B16" s="44"/>
      <c r="D16" s="145">
        <f>D12-D14</f>
        <v>-1.1075452158418093</v>
      </c>
    </row>
    <row r="17" spans="1:14" ht="15.75" customHeight="1">
      <c r="A17" s="44"/>
      <c r="B17" s="44"/>
    </row>
    <row r="18" spans="1:14" ht="15.75" customHeight="1">
      <c r="A18" s="44"/>
      <c r="B18" s="44"/>
    </row>
    <row r="19" spans="1:14" ht="15.75" customHeight="1">
      <c r="A19" s="44"/>
      <c r="B19" s="44"/>
    </row>
    <row r="20" spans="1:14" ht="15.75" customHeight="1">
      <c r="A20" s="44"/>
      <c r="B20" s="44"/>
    </row>
    <row r="21" spans="1:14" ht="15.75" hidden="1" customHeight="1">
      <c r="A21" s="48">
        <v>1</v>
      </c>
      <c r="B21" s="49" t="s">
        <v>164</v>
      </c>
      <c r="C21" s="51" t="e">
        <f>SUM(#REF!)</f>
        <v>#REF!</v>
      </c>
      <c r="D21" s="74">
        <v>7.6879999999999997</v>
      </c>
      <c r="E21" s="73">
        <v>1</v>
      </c>
      <c r="F21" s="17" t="e">
        <f>SUM(#REF!)</f>
        <v>#REF!</v>
      </c>
      <c r="G21" s="20" t="e">
        <f>F21/C21</f>
        <v>#REF!</v>
      </c>
      <c r="H21" s="21" t="e">
        <f>SUM(#REF!)</f>
        <v>#REF!</v>
      </c>
      <c r="I21" s="22" t="e">
        <f t="shared" ref="I21:I30" si="0">H21/C21</f>
        <v>#REF!</v>
      </c>
      <c r="J21" s="21" t="e">
        <f>SUM(#REF!)</f>
        <v>#REF!</v>
      </c>
      <c r="K21" s="22" t="e">
        <f>J21/C21</f>
        <v>#REF!</v>
      </c>
      <c r="L21" s="23" t="e">
        <f>SUM(#REF!)</f>
        <v>#REF!</v>
      </c>
      <c r="M21" s="22" t="e">
        <f>L21/C21</f>
        <v>#REF!</v>
      </c>
      <c r="N21" s="80"/>
    </row>
    <row r="22" spans="1:14" ht="15.75" hidden="1" customHeight="1">
      <c r="A22" s="48">
        <v>2</v>
      </c>
      <c r="B22" s="49" t="s">
        <v>337</v>
      </c>
      <c r="C22" s="51" t="e">
        <f>SUM(#REF!)</f>
        <v>#REF!</v>
      </c>
      <c r="D22" s="54"/>
      <c r="E22" s="78"/>
      <c r="F22" s="79" t="e">
        <f t="shared" ref="F22:F30" si="1">E22/C22</f>
        <v>#REF!</v>
      </c>
      <c r="G22" s="54" t="e">
        <f t="shared" ref="G22:G30" si="2">RANK(F22,$F$5:$F$12,0)</f>
        <v>#REF!</v>
      </c>
      <c r="H22" s="78" t="e">
        <f>SUM(#REF!)</f>
        <v>#REF!</v>
      </c>
      <c r="I22" s="79" t="e">
        <f t="shared" si="0"/>
        <v>#REF!</v>
      </c>
      <c r="J22" s="54" t="e">
        <f t="shared" ref="J22:J30" si="3">RANK(I22,$I$5:$I$12,0)</f>
        <v>#REF!</v>
      </c>
    </row>
    <row r="23" spans="1:14" ht="15.75" hidden="1" customHeight="1">
      <c r="A23" s="48">
        <v>3</v>
      </c>
      <c r="B23" s="49" t="s">
        <v>23</v>
      </c>
      <c r="C23" s="51" t="e">
        <f>SUM(#REF!)</f>
        <v>#REF!</v>
      </c>
      <c r="D23" s="54"/>
      <c r="E23" s="78"/>
      <c r="F23" s="79" t="e">
        <f t="shared" si="1"/>
        <v>#REF!</v>
      </c>
      <c r="G23" s="54" t="e">
        <f t="shared" si="2"/>
        <v>#REF!</v>
      </c>
      <c r="H23" s="78" t="e">
        <f>SUM(#REF!)</f>
        <v>#REF!</v>
      </c>
      <c r="I23" s="79" t="e">
        <f t="shared" si="0"/>
        <v>#REF!</v>
      </c>
      <c r="J23" s="54" t="e">
        <f t="shared" si="3"/>
        <v>#REF!</v>
      </c>
    </row>
    <row r="24" spans="1:14" ht="15.75" hidden="1" customHeight="1">
      <c r="A24" s="48">
        <v>4</v>
      </c>
      <c r="B24" s="49" t="s">
        <v>199</v>
      </c>
      <c r="C24" s="51" t="e">
        <f>SUM(#REF!)</f>
        <v>#REF!</v>
      </c>
      <c r="D24" s="54"/>
      <c r="E24" s="78"/>
      <c r="F24" s="79" t="e">
        <f t="shared" si="1"/>
        <v>#REF!</v>
      </c>
      <c r="G24" s="54" t="e">
        <f t="shared" si="2"/>
        <v>#REF!</v>
      </c>
      <c r="H24" s="78" t="e">
        <f>SUM(#REF!)</f>
        <v>#REF!</v>
      </c>
      <c r="I24" s="79" t="e">
        <f t="shared" si="0"/>
        <v>#REF!</v>
      </c>
      <c r="J24" s="54" t="e">
        <f t="shared" si="3"/>
        <v>#REF!</v>
      </c>
    </row>
    <row r="25" spans="1:14" ht="15.75" hidden="1" customHeight="1">
      <c r="A25" s="48">
        <v>16</v>
      </c>
      <c r="B25" s="49" t="s">
        <v>22</v>
      </c>
      <c r="C25" s="51" t="e">
        <f>SUM(#REF!)</f>
        <v>#REF!</v>
      </c>
      <c r="D25" s="54"/>
      <c r="E25" s="78"/>
      <c r="F25" s="79" t="e">
        <f t="shared" si="1"/>
        <v>#REF!</v>
      </c>
      <c r="G25" s="54" t="e">
        <f t="shared" si="2"/>
        <v>#REF!</v>
      </c>
      <c r="H25" s="78" t="e">
        <f>SUM(#REF!)</f>
        <v>#REF!</v>
      </c>
      <c r="I25" s="79" t="e">
        <f t="shared" si="0"/>
        <v>#REF!</v>
      </c>
      <c r="J25" s="54" t="e">
        <f t="shared" si="3"/>
        <v>#REF!</v>
      </c>
    </row>
    <row r="26" spans="1:14" ht="15.75" hidden="1" customHeight="1">
      <c r="A26" s="48">
        <v>19</v>
      </c>
      <c r="B26" s="49" t="s">
        <v>21</v>
      </c>
      <c r="C26" s="51" t="e">
        <f>SUM(#REF!)</f>
        <v>#REF!</v>
      </c>
      <c r="D26" s="54"/>
      <c r="E26" s="78"/>
      <c r="F26" s="79" t="e">
        <f t="shared" si="1"/>
        <v>#REF!</v>
      </c>
      <c r="G26" s="54" t="e">
        <f t="shared" si="2"/>
        <v>#REF!</v>
      </c>
      <c r="H26" s="78" t="e">
        <f>SUM(#REF!)</f>
        <v>#REF!</v>
      </c>
      <c r="I26" s="79" t="e">
        <f t="shared" si="0"/>
        <v>#REF!</v>
      </c>
      <c r="J26" s="54" t="e">
        <f t="shared" si="3"/>
        <v>#REF!</v>
      </c>
    </row>
    <row r="27" spans="1:14" ht="15.75" hidden="1" customHeight="1">
      <c r="A27" s="48">
        <v>25</v>
      </c>
      <c r="B27" s="49" t="s">
        <v>165</v>
      </c>
      <c r="C27" s="51" t="e">
        <f>SUM(#REF!)</f>
        <v>#REF!</v>
      </c>
      <c r="D27" s="54"/>
      <c r="E27" s="78"/>
      <c r="F27" s="79" t="e">
        <f t="shared" si="1"/>
        <v>#REF!</v>
      </c>
      <c r="G27" s="54" t="e">
        <f t="shared" si="2"/>
        <v>#REF!</v>
      </c>
      <c r="H27" s="78" t="e">
        <f>SUM(#REF!)</f>
        <v>#REF!</v>
      </c>
      <c r="I27" s="79" t="e">
        <f t="shared" si="0"/>
        <v>#REF!</v>
      </c>
      <c r="J27" s="54" t="e">
        <f t="shared" si="3"/>
        <v>#REF!</v>
      </c>
    </row>
    <row r="28" spans="1:14" ht="15.75" hidden="1" customHeight="1">
      <c r="A28" s="48">
        <v>27</v>
      </c>
      <c r="B28" s="49" t="s">
        <v>157</v>
      </c>
      <c r="C28" s="51" t="e">
        <f>SUM(#REF!)</f>
        <v>#REF!</v>
      </c>
      <c r="D28" s="54"/>
      <c r="E28" s="78"/>
      <c r="F28" s="79" t="e">
        <f t="shared" si="1"/>
        <v>#REF!</v>
      </c>
      <c r="G28" s="54" t="e">
        <f t="shared" si="2"/>
        <v>#REF!</v>
      </c>
      <c r="H28" s="78" t="e">
        <f>SUM(#REF!)</f>
        <v>#REF!</v>
      </c>
      <c r="I28" s="79" t="e">
        <f t="shared" si="0"/>
        <v>#REF!</v>
      </c>
      <c r="J28" s="54" t="e">
        <f t="shared" si="3"/>
        <v>#REF!</v>
      </c>
    </row>
    <row r="29" spans="1:14" ht="15.75" hidden="1" customHeight="1">
      <c r="A29" s="48">
        <v>44</v>
      </c>
      <c r="B29" s="49" t="s">
        <v>146</v>
      </c>
      <c r="C29" s="51" t="e">
        <f>SUM(#REF!)</f>
        <v>#REF!</v>
      </c>
      <c r="D29" s="54"/>
      <c r="E29" s="78"/>
      <c r="F29" s="79" t="e">
        <f t="shared" si="1"/>
        <v>#REF!</v>
      </c>
      <c r="G29" s="54" t="e">
        <f t="shared" si="2"/>
        <v>#REF!</v>
      </c>
      <c r="H29" s="78" t="e">
        <f>SUM(#REF!)</f>
        <v>#REF!</v>
      </c>
      <c r="I29" s="79" t="e">
        <f t="shared" si="0"/>
        <v>#REF!</v>
      </c>
      <c r="J29" s="54" t="e">
        <f t="shared" si="3"/>
        <v>#REF!</v>
      </c>
    </row>
    <row r="30" spans="1:14" ht="15.75" hidden="1" customHeight="1">
      <c r="A30" s="48">
        <v>52</v>
      </c>
      <c r="B30" s="49" t="s">
        <v>195</v>
      </c>
      <c r="C30" s="51" t="e">
        <f>SUM(#REF!)</f>
        <v>#REF!</v>
      </c>
      <c r="D30" s="54"/>
      <c r="E30" s="78"/>
      <c r="F30" s="79" t="e">
        <f t="shared" si="1"/>
        <v>#REF!</v>
      </c>
      <c r="G30" s="54" t="e">
        <f t="shared" si="2"/>
        <v>#REF!</v>
      </c>
      <c r="H30" s="78" t="e">
        <f>SUM(#REF!)</f>
        <v>#REF!</v>
      </c>
      <c r="I30" s="79" t="e">
        <f t="shared" si="0"/>
        <v>#REF!</v>
      </c>
      <c r="J30" s="54" t="e">
        <f t="shared" si="3"/>
        <v>#REF!</v>
      </c>
    </row>
    <row r="31" spans="1:14" ht="15.75" hidden="1" customHeight="1">
      <c r="A31" s="44"/>
      <c r="B31" s="44"/>
    </row>
    <row r="32" spans="1:14" ht="15.75" hidden="1" customHeight="1">
      <c r="A32" s="44"/>
      <c r="B32" s="44"/>
    </row>
    <row r="33" spans="1:14" s="77" customFormat="1" ht="29.25" hidden="1" customHeight="1">
      <c r="A33" s="76"/>
      <c r="B33" s="76" t="s">
        <v>89</v>
      </c>
      <c r="C33" s="51" t="e">
        <f>SUM(#REF!)</f>
        <v>#REF!</v>
      </c>
      <c r="D33" s="74" t="e">
        <f>C33/#REF!</f>
        <v>#REF!</v>
      </c>
      <c r="F33" s="17" t="e">
        <f>SUM(#REF!)</f>
        <v>#REF!</v>
      </c>
      <c r="G33" s="20" t="e">
        <f>F33/C33</f>
        <v>#REF!</v>
      </c>
      <c r="H33" s="21" t="e">
        <f>SUM(#REF!)</f>
        <v>#REF!</v>
      </c>
      <c r="I33" s="22" t="e">
        <f>H33/C33</f>
        <v>#REF!</v>
      </c>
      <c r="J33" s="21" t="e">
        <f>SUM(#REF!)</f>
        <v>#REF!</v>
      </c>
      <c r="K33" s="22" t="e">
        <f>J33/C33</f>
        <v>#REF!</v>
      </c>
      <c r="L33" s="23" t="e">
        <f>SUM(#REF!)</f>
        <v>#REF!</v>
      </c>
      <c r="M33" s="22" t="e">
        <f>L33/C33</f>
        <v>#REF!</v>
      </c>
      <c r="N33" s="80"/>
    </row>
    <row r="34" spans="1:14" ht="15.75" customHeight="1">
      <c r="A34" s="44"/>
      <c r="B34" s="44"/>
    </row>
    <row r="35" spans="1:14" ht="15.75" customHeight="1">
      <c r="A35" s="44"/>
      <c r="B35" s="44"/>
    </row>
    <row r="36" spans="1:14" ht="15.75" customHeight="1">
      <c r="A36" s="44"/>
      <c r="B36" s="44"/>
    </row>
    <row r="37" spans="1:14" ht="15.75" customHeight="1">
      <c r="A37" s="44"/>
      <c r="B37" s="44"/>
    </row>
    <row r="38" spans="1:14" ht="15.75" customHeight="1">
      <c r="A38" s="44"/>
      <c r="B38" s="44"/>
    </row>
    <row r="39" spans="1:14" ht="15.75" customHeight="1">
      <c r="A39" s="44"/>
      <c r="B39" s="44"/>
    </row>
    <row r="40" spans="1:14" ht="15.75" customHeight="1">
      <c r="A40" s="44"/>
      <c r="B40" s="44"/>
    </row>
    <row r="41" spans="1:14" ht="15.75" customHeight="1">
      <c r="A41" s="44"/>
      <c r="B41" s="44"/>
    </row>
    <row r="42" spans="1:14" ht="15.75" customHeight="1">
      <c r="A42" s="44"/>
      <c r="B42" s="44"/>
    </row>
    <row r="43" spans="1:14" ht="15.75" customHeight="1">
      <c r="A43" s="44"/>
      <c r="B43" s="44"/>
    </row>
    <row r="44" spans="1:14" ht="15.75" customHeight="1">
      <c r="A44" s="44"/>
      <c r="B44" s="44"/>
    </row>
    <row r="45" spans="1:14" ht="15.75" customHeight="1">
      <c r="A45" s="44"/>
      <c r="B45" s="44"/>
    </row>
    <row r="46" spans="1:14" ht="15.75" customHeight="1">
      <c r="A46" s="44"/>
      <c r="B46" s="44"/>
    </row>
    <row r="47" spans="1:14" ht="15.75" customHeight="1">
      <c r="A47" s="44"/>
      <c r="B47" s="44"/>
    </row>
    <row r="48" spans="1:14" ht="15.75" customHeight="1">
      <c r="A48" s="44"/>
      <c r="B48" s="44"/>
    </row>
    <row r="49" spans="1:2" ht="15.75" customHeight="1">
      <c r="A49" s="44"/>
      <c r="B49" s="44"/>
    </row>
    <row r="50" spans="1:2" ht="15.75" customHeight="1">
      <c r="A50" s="44"/>
      <c r="B50" s="44"/>
    </row>
    <row r="51" spans="1:2" ht="15.75" customHeight="1">
      <c r="A51" s="44"/>
      <c r="B51" s="44"/>
    </row>
  </sheetData>
  <mergeCells count="11">
    <mergeCell ref="J3:K3"/>
    <mergeCell ref="L3:M3"/>
    <mergeCell ref="A1:M1"/>
    <mergeCell ref="A2:N2"/>
    <mergeCell ref="D3:D4"/>
    <mergeCell ref="E3:E4"/>
    <mergeCell ref="F3:G3"/>
    <mergeCell ref="H3:I3"/>
    <mergeCell ref="A3:A4"/>
    <mergeCell ref="B3:B4"/>
    <mergeCell ref="C3:C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5E05-AEE9-416E-A94C-EC5359539F99}">
  <dimension ref="A1:G47"/>
  <sheetViews>
    <sheetView view="pageLayout" topLeftCell="A28" zoomScaleNormal="100" workbookViewId="0">
      <selection activeCell="A34" sqref="A34:G47"/>
    </sheetView>
  </sheetViews>
  <sheetFormatPr defaultRowHeight="15.75"/>
  <cols>
    <col min="1" max="1" width="17.140625" style="212" customWidth="1"/>
    <col min="2" max="4" width="6.7109375" style="215" customWidth="1"/>
    <col min="5" max="7" width="7.5703125" style="215" customWidth="1"/>
    <col min="8" max="16384" width="9.140625" style="212"/>
  </cols>
  <sheetData>
    <row r="1" spans="1:7">
      <c r="A1" s="237" t="s">
        <v>454</v>
      </c>
      <c r="B1" s="237"/>
      <c r="C1" s="237"/>
      <c r="D1" s="237"/>
      <c r="E1" s="237"/>
      <c r="F1" s="237"/>
      <c r="G1" s="237"/>
    </row>
    <row r="2" spans="1:7">
      <c r="A2" s="213" t="s">
        <v>451</v>
      </c>
      <c r="B2" s="214"/>
      <c r="C2" s="214"/>
      <c r="D2" s="214"/>
      <c r="E2" s="214"/>
      <c r="F2" s="214"/>
      <c r="G2" s="214"/>
    </row>
    <row r="3" spans="1:7">
      <c r="A3" s="236" t="s">
        <v>20</v>
      </c>
      <c r="B3" s="238" t="s">
        <v>328</v>
      </c>
      <c r="C3" s="239"/>
      <c r="D3" s="239"/>
      <c r="E3" s="238" t="s">
        <v>329</v>
      </c>
      <c r="F3" s="239"/>
      <c r="G3" s="239"/>
    </row>
    <row r="4" spans="1:7" ht="31.5">
      <c r="A4" s="236"/>
      <c r="B4" s="216" t="s">
        <v>336</v>
      </c>
      <c r="C4" s="216" t="s">
        <v>330</v>
      </c>
      <c r="D4" s="216" t="s">
        <v>331</v>
      </c>
      <c r="E4" s="216" t="s">
        <v>336</v>
      </c>
      <c r="F4" s="216" t="s">
        <v>330</v>
      </c>
      <c r="G4" s="216" t="s">
        <v>331</v>
      </c>
    </row>
    <row r="5" spans="1:7">
      <c r="A5" s="219" t="s">
        <v>21</v>
      </c>
      <c r="B5" s="220">
        <v>1</v>
      </c>
      <c r="C5" s="220">
        <v>1</v>
      </c>
      <c r="D5" s="220">
        <v>2</v>
      </c>
      <c r="E5" s="220">
        <v>7.5039999999999996</v>
      </c>
      <c r="F5" s="220">
        <v>7.09</v>
      </c>
      <c r="G5" s="220">
        <v>7.2</v>
      </c>
    </row>
    <row r="6" spans="1:7">
      <c r="A6" s="217" t="s">
        <v>22</v>
      </c>
      <c r="B6" s="218">
        <v>3</v>
      </c>
      <c r="C6" s="218">
        <v>2</v>
      </c>
      <c r="D6" s="218">
        <v>4</v>
      </c>
      <c r="E6" s="218">
        <v>7.391</v>
      </c>
      <c r="F6" s="218">
        <v>7.0869999999999997</v>
      </c>
      <c r="G6" s="218">
        <v>7.0910000000000002</v>
      </c>
    </row>
    <row r="7" spans="1:7">
      <c r="A7" s="217" t="s">
        <v>165</v>
      </c>
      <c r="B7" s="218">
        <v>5</v>
      </c>
      <c r="C7" s="218">
        <v>3</v>
      </c>
      <c r="D7" s="218">
        <v>1</v>
      </c>
      <c r="E7" s="218">
        <v>7.2359999999999998</v>
      </c>
      <c r="F7" s="218">
        <v>7.02</v>
      </c>
      <c r="G7" s="218">
        <v>7.2110000000000003</v>
      </c>
    </row>
    <row r="8" spans="1:7">
      <c r="A8" s="217" t="s">
        <v>157</v>
      </c>
      <c r="B8" s="218">
        <v>2</v>
      </c>
      <c r="C8" s="218">
        <v>4</v>
      </c>
      <c r="D8" s="218">
        <v>3</v>
      </c>
      <c r="E8" s="218">
        <v>7.4279999999999999</v>
      </c>
      <c r="F8" s="218">
        <v>7.0090000000000003</v>
      </c>
      <c r="G8" s="218">
        <v>7.1630000000000003</v>
      </c>
    </row>
    <row r="9" spans="1:7">
      <c r="A9" s="217" t="s">
        <v>169</v>
      </c>
      <c r="B9" s="218">
        <v>8</v>
      </c>
      <c r="C9" s="218">
        <v>5</v>
      </c>
      <c r="D9" s="218">
        <v>6</v>
      </c>
      <c r="E9" s="218">
        <v>7.093</v>
      </c>
      <c r="F9" s="218">
        <v>7.0030000000000001</v>
      </c>
      <c r="G9" s="218">
        <v>7.0709999999999997</v>
      </c>
    </row>
    <row r="10" spans="1:7">
      <c r="A10" s="217" t="s">
        <v>151</v>
      </c>
      <c r="B10" s="218">
        <v>4</v>
      </c>
      <c r="C10" s="218">
        <v>6</v>
      </c>
      <c r="D10" s="218">
        <v>7</v>
      </c>
      <c r="E10" s="218">
        <v>7.12</v>
      </c>
      <c r="F10" s="218">
        <v>6.98</v>
      </c>
      <c r="G10" s="218">
        <v>7.0010000000000003</v>
      </c>
    </row>
    <row r="11" spans="1:7">
      <c r="A11" s="217" t="s">
        <v>201</v>
      </c>
      <c r="B11" s="218">
        <v>23</v>
      </c>
      <c r="C11" s="218">
        <v>7</v>
      </c>
      <c r="D11" s="218">
        <v>8</v>
      </c>
      <c r="E11" s="218">
        <v>6.9</v>
      </c>
      <c r="F11" s="218">
        <v>6.9539999999999997</v>
      </c>
      <c r="G11" s="218">
        <v>6.9989999999999997</v>
      </c>
    </row>
    <row r="12" spans="1:7">
      <c r="A12" s="217" t="s">
        <v>191</v>
      </c>
      <c r="B12" s="218">
        <v>17</v>
      </c>
      <c r="C12" s="218">
        <v>11</v>
      </c>
      <c r="D12" s="218">
        <v>22</v>
      </c>
      <c r="E12" s="218">
        <v>6.9690000000000003</v>
      </c>
      <c r="F12" s="218">
        <v>6.8639999999999999</v>
      </c>
      <c r="G12" s="218">
        <v>6.7679999999999998</v>
      </c>
    </row>
    <row r="13" spans="1:7">
      <c r="A13" s="217" t="s">
        <v>193</v>
      </c>
      <c r="B13" s="218">
        <v>11</v>
      </c>
      <c r="C13" s="218">
        <v>12</v>
      </c>
      <c r="D13" s="218">
        <v>10</v>
      </c>
      <c r="E13" s="218">
        <v>7.0430000000000001</v>
      </c>
      <c r="F13" s="218">
        <v>6.8239999999999998</v>
      </c>
      <c r="G13" s="218">
        <v>6.9820000000000002</v>
      </c>
    </row>
    <row r="14" spans="1:7">
      <c r="A14" s="217" t="s">
        <v>196</v>
      </c>
      <c r="B14" s="218">
        <v>20</v>
      </c>
      <c r="C14" s="218">
        <v>13</v>
      </c>
      <c r="D14" s="218">
        <v>16</v>
      </c>
      <c r="E14" s="218">
        <v>6.9320000000000004</v>
      </c>
      <c r="F14" s="218">
        <v>6.8159999999999998</v>
      </c>
      <c r="G14" s="218">
        <v>6.8620000000000001</v>
      </c>
    </row>
    <row r="15" spans="1:7">
      <c r="A15" s="217" t="s">
        <v>164</v>
      </c>
      <c r="B15" s="218">
        <v>7</v>
      </c>
      <c r="C15" s="218">
        <v>16</v>
      </c>
      <c r="D15" s="218">
        <v>15</v>
      </c>
      <c r="E15" s="218">
        <v>6.84</v>
      </c>
      <c r="F15" s="218">
        <v>6.7480000000000002</v>
      </c>
      <c r="G15" s="218">
        <v>6.88</v>
      </c>
    </row>
    <row r="16" spans="1:7">
      <c r="A16" s="219" t="s">
        <v>335</v>
      </c>
      <c r="B16" s="220"/>
      <c r="C16" s="220"/>
      <c r="D16" s="220"/>
      <c r="E16" s="220">
        <v>6.7240000000000002</v>
      </c>
      <c r="F16" s="220">
        <v>6.56</v>
      </c>
      <c r="G16" s="220">
        <v>6.7229999999999999</v>
      </c>
    </row>
    <row r="18" spans="1:7">
      <c r="A18" s="213" t="s">
        <v>452</v>
      </c>
      <c r="B18" s="214"/>
      <c r="C18" s="214"/>
      <c r="D18" s="214"/>
      <c r="E18" s="214"/>
      <c r="F18" s="214"/>
      <c r="G18" s="214"/>
    </row>
    <row r="19" spans="1:7">
      <c r="A19" s="236" t="s">
        <v>20</v>
      </c>
      <c r="B19" s="238" t="s">
        <v>328</v>
      </c>
      <c r="C19" s="239"/>
      <c r="D19" s="239"/>
      <c r="E19" s="238" t="s">
        <v>329</v>
      </c>
      <c r="F19" s="239"/>
      <c r="G19" s="239"/>
    </row>
    <row r="20" spans="1:7" ht="31.5">
      <c r="A20" s="236"/>
      <c r="B20" s="216" t="s">
        <v>336</v>
      </c>
      <c r="C20" s="216" t="s">
        <v>330</v>
      </c>
      <c r="D20" s="216" t="s">
        <v>331</v>
      </c>
      <c r="E20" s="216" t="s">
        <v>336</v>
      </c>
      <c r="F20" s="216" t="s">
        <v>330</v>
      </c>
      <c r="G20" s="216" t="s">
        <v>331</v>
      </c>
    </row>
    <row r="21" spans="1:7">
      <c r="A21" s="217" t="s">
        <v>157</v>
      </c>
      <c r="B21" s="218">
        <v>2</v>
      </c>
      <c r="C21" s="218">
        <v>6</v>
      </c>
      <c r="D21" s="218">
        <v>9</v>
      </c>
      <c r="E21" s="218">
        <v>7.34</v>
      </c>
      <c r="F21" s="218">
        <v>7.0069999999999997</v>
      </c>
      <c r="G21" s="218">
        <v>6.9820000000000002</v>
      </c>
    </row>
    <row r="22" spans="1:7">
      <c r="A22" s="217" t="s">
        <v>165</v>
      </c>
      <c r="B22" s="218">
        <v>3</v>
      </c>
      <c r="C22" s="218">
        <v>1</v>
      </c>
      <c r="D22" s="218">
        <v>1</v>
      </c>
      <c r="E22" s="218">
        <v>7.335</v>
      </c>
      <c r="F22" s="218">
        <v>7.1589999999999998</v>
      </c>
      <c r="G22" s="218">
        <v>7.2960000000000003</v>
      </c>
    </row>
    <row r="23" spans="1:7">
      <c r="A23" s="219" t="s">
        <v>21</v>
      </c>
      <c r="B23" s="220">
        <v>4</v>
      </c>
      <c r="C23" s="220">
        <v>15</v>
      </c>
      <c r="D23" s="220">
        <v>12</v>
      </c>
      <c r="E23" s="220">
        <v>7.2359999999999998</v>
      </c>
      <c r="F23" s="220">
        <v>6.83</v>
      </c>
      <c r="G23" s="220">
        <v>6.9710000000000001</v>
      </c>
    </row>
    <row r="24" spans="1:7">
      <c r="A24" s="217" t="s">
        <v>22</v>
      </c>
      <c r="B24" s="218">
        <v>8</v>
      </c>
      <c r="C24" s="218">
        <v>9</v>
      </c>
      <c r="D24" s="218">
        <v>8</v>
      </c>
      <c r="E24" s="218">
        <v>7.0949999999999998</v>
      </c>
      <c r="F24" s="218">
        <v>6.9080000000000004</v>
      </c>
      <c r="G24" s="218">
        <v>6.9829999999999997</v>
      </c>
    </row>
    <row r="25" spans="1:7">
      <c r="A25" s="217" t="s">
        <v>151</v>
      </c>
      <c r="B25" s="218">
        <v>9</v>
      </c>
      <c r="C25" s="218">
        <v>4</v>
      </c>
      <c r="D25" s="218">
        <v>13</v>
      </c>
      <c r="E25" s="218">
        <v>7.0890000000000004</v>
      </c>
      <c r="F25" s="218">
        <v>7.0279999999999996</v>
      </c>
      <c r="G25" s="218">
        <v>6.9560000000000004</v>
      </c>
    </row>
    <row r="26" spans="1:7">
      <c r="A26" s="217" t="s">
        <v>196</v>
      </c>
      <c r="B26" s="218">
        <v>15</v>
      </c>
      <c r="C26" s="218">
        <v>12</v>
      </c>
      <c r="D26" s="218">
        <v>6</v>
      </c>
      <c r="E26" s="218">
        <v>7.0410000000000004</v>
      </c>
      <c r="F26" s="218">
        <v>6.8840000000000003</v>
      </c>
      <c r="G26" s="218">
        <v>7.0069999999999997</v>
      </c>
    </row>
    <row r="27" spans="1:7">
      <c r="A27" s="217" t="s">
        <v>193</v>
      </c>
      <c r="B27" s="218">
        <v>22</v>
      </c>
      <c r="C27" s="218">
        <v>24</v>
      </c>
      <c r="D27" s="218">
        <v>7</v>
      </c>
      <c r="E27" s="218">
        <v>6.9160000000000004</v>
      </c>
      <c r="F27" s="218">
        <v>6.7069999999999999</v>
      </c>
      <c r="G27" s="218">
        <v>7.0039999999999996</v>
      </c>
    </row>
    <row r="28" spans="1:7">
      <c r="A28" s="217" t="s">
        <v>201</v>
      </c>
      <c r="B28" s="218">
        <v>23</v>
      </c>
      <c r="C28" s="218">
        <v>10</v>
      </c>
      <c r="D28" s="218">
        <v>2</v>
      </c>
      <c r="E28" s="218">
        <v>6.915</v>
      </c>
      <c r="F28" s="218">
        <v>6.9009999999999998</v>
      </c>
      <c r="G28" s="218">
        <v>7.0730000000000004</v>
      </c>
    </row>
    <row r="29" spans="1:7">
      <c r="A29" s="217" t="s">
        <v>169</v>
      </c>
      <c r="B29" s="218">
        <v>27</v>
      </c>
      <c r="C29" s="218">
        <v>22</v>
      </c>
      <c r="D29" s="218">
        <v>4</v>
      </c>
      <c r="E29" s="218">
        <v>6.8410000000000002</v>
      </c>
      <c r="F29" s="218">
        <v>6.7309999999999999</v>
      </c>
      <c r="G29" s="218">
        <v>7.0540000000000003</v>
      </c>
    </row>
    <row r="30" spans="1:7">
      <c r="A30" s="217" t="s">
        <v>191</v>
      </c>
      <c r="B30" s="218">
        <v>45</v>
      </c>
      <c r="C30" s="218">
        <v>55</v>
      </c>
      <c r="D30" s="218">
        <v>54</v>
      </c>
      <c r="E30" s="218">
        <v>6.5190000000000001</v>
      </c>
      <c r="F30" s="218">
        <v>6.3849999999999998</v>
      </c>
      <c r="G30" s="218">
        <v>6.3659999999999997</v>
      </c>
    </row>
    <row r="31" spans="1:7">
      <c r="A31" s="217" t="s">
        <v>164</v>
      </c>
      <c r="B31" s="218">
        <v>58</v>
      </c>
      <c r="C31" s="218">
        <v>62</v>
      </c>
      <c r="D31" s="218">
        <v>51</v>
      </c>
      <c r="E31" s="218">
        <v>6.3109999999999999</v>
      </c>
      <c r="F31" s="218">
        <v>6.2919999999999998</v>
      </c>
      <c r="G31" s="218">
        <v>6.5</v>
      </c>
    </row>
    <row r="32" spans="1:7">
      <c r="A32" s="219" t="s">
        <v>335</v>
      </c>
      <c r="B32" s="220"/>
      <c r="C32" s="220"/>
      <c r="D32" s="220"/>
      <c r="E32" s="220">
        <v>6.7039999999999997</v>
      </c>
      <c r="F32" s="220">
        <v>6.63</v>
      </c>
      <c r="G32" s="220">
        <v>6.71</v>
      </c>
    </row>
    <row r="33" spans="1:7">
      <c r="A33" s="213" t="s">
        <v>453</v>
      </c>
      <c r="B33" s="214"/>
      <c r="C33" s="214"/>
      <c r="D33" s="214"/>
      <c r="E33" s="214"/>
      <c r="F33" s="214"/>
      <c r="G33" s="214"/>
    </row>
    <row r="34" spans="1:7">
      <c r="A34" s="236" t="s">
        <v>20</v>
      </c>
      <c r="B34" s="238" t="s">
        <v>328</v>
      </c>
      <c r="C34" s="239"/>
      <c r="D34" s="239"/>
      <c r="E34" s="238" t="s">
        <v>329</v>
      </c>
      <c r="F34" s="239"/>
      <c r="G34" s="239"/>
    </row>
    <row r="35" spans="1:7" ht="31.5">
      <c r="A35" s="236"/>
      <c r="B35" s="216" t="s">
        <v>336</v>
      </c>
      <c r="C35" s="216" t="s">
        <v>330</v>
      </c>
      <c r="D35" s="216" t="s">
        <v>331</v>
      </c>
      <c r="E35" s="216" t="s">
        <v>336</v>
      </c>
      <c r="F35" s="216" t="s">
        <v>330</v>
      </c>
      <c r="G35" s="216" t="s">
        <v>331</v>
      </c>
    </row>
    <row r="36" spans="1:7">
      <c r="A36" s="217" t="s">
        <v>22</v>
      </c>
      <c r="B36" s="218">
        <v>5</v>
      </c>
      <c r="C36" s="218">
        <v>16</v>
      </c>
      <c r="D36" s="218">
        <v>17</v>
      </c>
      <c r="E36" s="218">
        <v>5.5419999999999998</v>
      </c>
      <c r="F36" s="218">
        <v>5.7939999999999996</v>
      </c>
      <c r="G36" s="218">
        <v>5.8159999999999998</v>
      </c>
    </row>
    <row r="37" spans="1:7">
      <c r="A37" s="217" t="s">
        <v>165</v>
      </c>
      <c r="B37" s="218">
        <v>10</v>
      </c>
      <c r="C37" s="218">
        <v>13</v>
      </c>
      <c r="D37" s="218">
        <v>10</v>
      </c>
      <c r="E37" s="218">
        <v>5.5069999999999997</v>
      </c>
      <c r="F37" s="218">
        <v>5.8570000000000002</v>
      </c>
      <c r="G37" s="218">
        <v>5.9340000000000002</v>
      </c>
    </row>
    <row r="38" spans="1:7">
      <c r="A38" s="217" t="s">
        <v>157</v>
      </c>
      <c r="B38" s="218">
        <v>12</v>
      </c>
      <c r="C38" s="218">
        <v>15</v>
      </c>
      <c r="D38" s="218">
        <v>37</v>
      </c>
      <c r="E38" s="218">
        <v>5.45</v>
      </c>
      <c r="F38" s="218">
        <v>5.8170000000000002</v>
      </c>
      <c r="G38" s="218">
        <v>5.5570000000000004</v>
      </c>
    </row>
    <row r="39" spans="1:7">
      <c r="A39" s="217" t="s">
        <v>196</v>
      </c>
      <c r="B39" s="218">
        <v>20</v>
      </c>
      <c r="C39" s="218">
        <v>35</v>
      </c>
      <c r="D39" s="218">
        <v>35</v>
      </c>
      <c r="E39" s="218">
        <v>5.1970000000000001</v>
      </c>
      <c r="F39" s="218">
        <v>5.5220000000000002</v>
      </c>
      <c r="G39" s="218">
        <v>5.5949999999999998</v>
      </c>
    </row>
    <row r="40" spans="1:7">
      <c r="A40" s="217" t="s">
        <v>193</v>
      </c>
      <c r="B40" s="218">
        <v>23</v>
      </c>
      <c r="C40" s="218">
        <v>42</v>
      </c>
      <c r="D40" s="218">
        <v>36</v>
      </c>
      <c r="E40" s="218">
        <v>5.1829999999999998</v>
      </c>
      <c r="F40" s="218">
        <v>5.359</v>
      </c>
      <c r="G40" s="218">
        <v>5.5919999999999996</v>
      </c>
    </row>
    <row r="41" spans="1:7">
      <c r="A41" s="217" t="s">
        <v>151</v>
      </c>
      <c r="B41" s="218">
        <v>33</v>
      </c>
      <c r="C41" s="218">
        <v>31</v>
      </c>
      <c r="D41" s="218">
        <v>42</v>
      </c>
      <c r="E41" s="218">
        <v>5.0970000000000004</v>
      </c>
      <c r="F41" s="218">
        <v>5.5759999999999996</v>
      </c>
      <c r="G41" s="218">
        <v>5.4740000000000002</v>
      </c>
    </row>
    <row r="42" spans="1:7">
      <c r="A42" s="217" t="s">
        <v>191</v>
      </c>
      <c r="B42" s="218">
        <v>43</v>
      </c>
      <c r="C42" s="218">
        <v>52</v>
      </c>
      <c r="D42" s="218">
        <v>51</v>
      </c>
      <c r="E42" s="218">
        <v>4.9320000000000004</v>
      </c>
      <c r="F42" s="218">
        <v>5.3120000000000003</v>
      </c>
      <c r="G42" s="218">
        <v>5.3460000000000001</v>
      </c>
    </row>
    <row r="43" spans="1:7">
      <c r="A43" s="219" t="s">
        <v>21</v>
      </c>
      <c r="B43" s="220">
        <v>46</v>
      </c>
      <c r="C43" s="220">
        <v>61</v>
      </c>
      <c r="D43" s="220">
        <v>57</v>
      </c>
      <c r="E43" s="220">
        <v>4.8940000000000001</v>
      </c>
      <c r="F43" s="220">
        <v>5.0659999999999998</v>
      </c>
      <c r="G43" s="220">
        <v>5.2359999999999998</v>
      </c>
    </row>
    <row r="44" spans="1:7">
      <c r="A44" s="217" t="s">
        <v>169</v>
      </c>
      <c r="B44" s="218">
        <v>48</v>
      </c>
      <c r="C44" s="218">
        <v>43</v>
      </c>
      <c r="D44" s="218">
        <v>53</v>
      </c>
      <c r="E44" s="218">
        <v>4.8869999999999996</v>
      </c>
      <c r="F44" s="218">
        <v>5.3579999999999997</v>
      </c>
      <c r="G44" s="218">
        <v>5.327</v>
      </c>
    </row>
    <row r="45" spans="1:7">
      <c r="A45" s="217" t="s">
        <v>164</v>
      </c>
      <c r="B45" s="218">
        <v>58</v>
      </c>
      <c r="C45" s="218">
        <v>62</v>
      </c>
      <c r="D45" s="218">
        <v>60</v>
      </c>
      <c r="E45" s="218">
        <v>4.641</v>
      </c>
      <c r="F45" s="218">
        <v>5.0330000000000004</v>
      </c>
      <c r="G45" s="218">
        <v>5.0010000000000003</v>
      </c>
    </row>
    <row r="46" spans="1:7">
      <c r="A46" s="217" t="s">
        <v>201</v>
      </c>
      <c r="B46" s="218">
        <v>62</v>
      </c>
      <c r="C46" s="218">
        <v>60</v>
      </c>
      <c r="D46" s="218">
        <v>55</v>
      </c>
      <c r="E46" s="218">
        <v>4.6020000000000003</v>
      </c>
      <c r="F46" s="218">
        <v>5.1449999999999996</v>
      </c>
      <c r="G46" s="218">
        <v>5.23</v>
      </c>
    </row>
    <row r="47" spans="1:7">
      <c r="A47" s="219" t="s">
        <v>335</v>
      </c>
      <c r="B47" s="220"/>
      <c r="C47" s="220"/>
      <c r="D47" s="220"/>
      <c r="E47" s="220">
        <v>5.0190000000000001</v>
      </c>
      <c r="F47" s="220">
        <v>5.51</v>
      </c>
      <c r="G47" s="220">
        <v>5.5049999999999999</v>
      </c>
    </row>
  </sheetData>
  <mergeCells count="10">
    <mergeCell ref="A34:A35"/>
    <mergeCell ref="B34:D34"/>
    <mergeCell ref="E34:G34"/>
    <mergeCell ref="A1:G1"/>
    <mergeCell ref="A3:A4"/>
    <mergeCell ref="B3:D3"/>
    <mergeCell ref="E3:G3"/>
    <mergeCell ref="A19:A20"/>
    <mergeCell ref="B19:D19"/>
    <mergeCell ref="E19:G19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4" customWidth="1"/>
    <col min="2" max="2" width="15.85546875" style="24" customWidth="1"/>
    <col min="3" max="3" width="17.7109375" style="24" customWidth="1"/>
    <col min="4" max="4" width="19.140625" style="24" customWidth="1"/>
    <col min="5" max="5" width="10.85546875" style="24" customWidth="1"/>
    <col min="6" max="7" width="19.85546875" style="24" customWidth="1"/>
    <col min="8" max="8" width="13.7109375" style="24" customWidth="1"/>
    <col min="9" max="16384" width="9.140625" style="24"/>
  </cols>
  <sheetData>
    <row r="1" spans="1:8">
      <c r="A1" s="294" t="s">
        <v>215</v>
      </c>
      <c r="B1" s="294"/>
      <c r="C1" s="294"/>
      <c r="D1" s="294"/>
      <c r="E1" s="294"/>
      <c r="F1" s="294"/>
      <c r="G1" s="294"/>
      <c r="H1" s="294"/>
    </row>
    <row r="3" spans="1:8" ht="33" customHeight="1">
      <c r="A3" s="288" t="s">
        <v>127</v>
      </c>
      <c r="B3" s="289" t="s">
        <v>216</v>
      </c>
      <c r="C3" s="291" t="s">
        <v>217</v>
      </c>
      <c r="D3" s="292"/>
      <c r="E3" s="293"/>
      <c r="F3" s="291" t="s">
        <v>218</v>
      </c>
      <c r="G3" s="292"/>
      <c r="H3" s="293"/>
    </row>
    <row r="4" spans="1:8" ht="46.5" customHeight="1">
      <c r="A4" s="288"/>
      <c r="B4" s="290"/>
      <c r="C4" s="25" t="s">
        <v>128</v>
      </c>
      <c r="D4" s="25" t="s">
        <v>129</v>
      </c>
      <c r="E4" s="25" t="s">
        <v>130</v>
      </c>
      <c r="F4" s="25" t="s">
        <v>128</v>
      </c>
      <c r="G4" s="25" t="s">
        <v>129</v>
      </c>
      <c r="H4" s="25" t="s">
        <v>130</v>
      </c>
    </row>
    <row r="5" spans="1:8" ht="30.75" customHeight="1">
      <c r="A5" s="26" t="s">
        <v>131</v>
      </c>
      <c r="B5" s="27">
        <v>9</v>
      </c>
      <c r="C5" s="27">
        <v>29</v>
      </c>
      <c r="D5" s="27">
        <v>28</v>
      </c>
      <c r="E5" s="28">
        <f>D5/C5</f>
        <v>0.96551724137931039</v>
      </c>
      <c r="F5" s="27">
        <v>34</v>
      </c>
      <c r="G5" s="27">
        <v>33</v>
      </c>
      <c r="H5" s="28">
        <f>G5/F5</f>
        <v>0.97058823529411764</v>
      </c>
    </row>
    <row r="6" spans="1:8" ht="30.75" customHeight="1">
      <c r="A6" s="26" t="s">
        <v>132</v>
      </c>
      <c r="B6" s="27">
        <v>10</v>
      </c>
      <c r="C6" s="27">
        <v>26</v>
      </c>
      <c r="D6" s="27">
        <v>26</v>
      </c>
      <c r="E6" s="28">
        <f t="shared" ref="E6:E14" si="0">D6/C6</f>
        <v>1</v>
      </c>
      <c r="F6" s="27">
        <v>29</v>
      </c>
      <c r="G6" s="27">
        <v>28</v>
      </c>
      <c r="H6" s="28">
        <f t="shared" ref="H6:H14" si="1">G6/F6</f>
        <v>0.96551724137931039</v>
      </c>
    </row>
    <row r="7" spans="1:8" ht="30.75" customHeight="1">
      <c r="A7" s="26" t="s">
        <v>133</v>
      </c>
      <c r="B7" s="27">
        <v>10</v>
      </c>
      <c r="C7" s="27">
        <v>28</v>
      </c>
      <c r="D7" s="27">
        <v>28</v>
      </c>
      <c r="E7" s="28">
        <f t="shared" si="0"/>
        <v>1</v>
      </c>
      <c r="F7" s="27">
        <v>21</v>
      </c>
      <c r="G7" s="27">
        <v>21</v>
      </c>
      <c r="H7" s="28">
        <f t="shared" si="1"/>
        <v>1</v>
      </c>
    </row>
    <row r="8" spans="1:8" ht="30.75" customHeight="1">
      <c r="A8" s="26" t="s">
        <v>134</v>
      </c>
      <c r="B8" s="27">
        <v>9</v>
      </c>
      <c r="C8" s="27">
        <v>29</v>
      </c>
      <c r="D8" s="27">
        <v>22</v>
      </c>
      <c r="E8" s="28">
        <f t="shared" si="0"/>
        <v>0.75862068965517238</v>
      </c>
      <c r="F8" s="27">
        <v>28</v>
      </c>
      <c r="G8" s="27">
        <v>26</v>
      </c>
      <c r="H8" s="28">
        <f t="shared" si="1"/>
        <v>0.9285714285714286</v>
      </c>
    </row>
    <row r="9" spans="1:8" ht="30.75" customHeight="1">
      <c r="A9" s="26" t="s">
        <v>135</v>
      </c>
      <c r="B9" s="27">
        <v>10</v>
      </c>
      <c r="C9" s="27">
        <v>24</v>
      </c>
      <c r="D9" s="27">
        <v>24</v>
      </c>
      <c r="E9" s="28">
        <f t="shared" si="0"/>
        <v>1</v>
      </c>
      <c r="F9" s="27">
        <v>25</v>
      </c>
      <c r="G9" s="27">
        <v>25</v>
      </c>
      <c r="H9" s="28">
        <f t="shared" si="1"/>
        <v>1</v>
      </c>
    </row>
    <row r="10" spans="1:8" ht="30.75" customHeight="1">
      <c r="A10" s="26" t="s">
        <v>136</v>
      </c>
      <c r="B10" s="27">
        <v>9</v>
      </c>
      <c r="C10" s="27">
        <v>24</v>
      </c>
      <c r="D10" s="27">
        <v>19</v>
      </c>
      <c r="E10" s="28">
        <f t="shared" si="0"/>
        <v>0.79166666666666663</v>
      </c>
      <c r="F10" s="27">
        <v>20</v>
      </c>
      <c r="G10" s="27">
        <v>19</v>
      </c>
      <c r="H10" s="28">
        <f t="shared" si="1"/>
        <v>0.95</v>
      </c>
    </row>
    <row r="11" spans="1:8" ht="30.75" customHeight="1">
      <c r="A11" s="26" t="s">
        <v>137</v>
      </c>
      <c r="B11" s="27">
        <v>10</v>
      </c>
      <c r="C11" s="27">
        <v>30</v>
      </c>
      <c r="D11" s="27">
        <v>30</v>
      </c>
      <c r="E11" s="28">
        <f t="shared" si="0"/>
        <v>1</v>
      </c>
      <c r="F11" s="27">
        <v>34</v>
      </c>
      <c r="G11" s="27">
        <v>34</v>
      </c>
      <c r="H11" s="28">
        <f t="shared" si="1"/>
        <v>1</v>
      </c>
    </row>
    <row r="12" spans="1:8" ht="30.75" customHeight="1">
      <c r="A12" s="26" t="s">
        <v>138</v>
      </c>
      <c r="B12" s="27">
        <v>10</v>
      </c>
      <c r="C12" s="27">
        <v>30</v>
      </c>
      <c r="D12" s="27">
        <v>29</v>
      </c>
      <c r="E12" s="28">
        <f t="shared" si="0"/>
        <v>0.96666666666666667</v>
      </c>
      <c r="F12" s="27">
        <v>10</v>
      </c>
      <c r="G12" s="27">
        <v>8</v>
      </c>
      <c r="H12" s="28">
        <f t="shared" si="1"/>
        <v>0.8</v>
      </c>
    </row>
    <row r="13" spans="1:8" ht="30.75" customHeight="1">
      <c r="A13" s="26" t="s">
        <v>139</v>
      </c>
      <c r="B13" s="27">
        <v>10</v>
      </c>
      <c r="C13" s="27">
        <v>20</v>
      </c>
      <c r="D13" s="27">
        <v>20</v>
      </c>
      <c r="E13" s="28">
        <f t="shared" si="0"/>
        <v>1</v>
      </c>
      <c r="F13" s="27">
        <v>19</v>
      </c>
      <c r="G13" s="27">
        <v>19</v>
      </c>
      <c r="H13" s="28">
        <f t="shared" si="1"/>
        <v>1</v>
      </c>
    </row>
    <row r="14" spans="1:8" ht="30.75" customHeight="1">
      <c r="A14" s="25" t="s">
        <v>140</v>
      </c>
      <c r="B14" s="29">
        <f>SUM(B5:B13)</f>
        <v>87</v>
      </c>
      <c r="C14" s="29">
        <f t="shared" ref="C14:G14" si="2">SUM(C5:C13)</f>
        <v>240</v>
      </c>
      <c r="D14" s="29">
        <f t="shared" si="2"/>
        <v>226</v>
      </c>
      <c r="E14" s="30">
        <f t="shared" si="0"/>
        <v>0.94166666666666665</v>
      </c>
      <c r="F14" s="29">
        <f t="shared" si="2"/>
        <v>220</v>
      </c>
      <c r="G14" s="29">
        <f t="shared" si="2"/>
        <v>213</v>
      </c>
      <c r="H14" s="30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65" customWidth="1"/>
    <col min="5" max="16384" width="9.140625" style="2"/>
  </cols>
  <sheetData>
    <row r="1" spans="1:4" ht="44.25" customHeight="1">
      <c r="A1" s="295" t="s">
        <v>371</v>
      </c>
      <c r="B1" s="251"/>
      <c r="C1" s="251"/>
      <c r="D1" s="251"/>
    </row>
    <row r="2" spans="1:4">
      <c r="A2" s="40" t="s">
        <v>0</v>
      </c>
      <c r="B2" s="40" t="s">
        <v>1</v>
      </c>
      <c r="C2" s="40" t="s">
        <v>225</v>
      </c>
      <c r="D2" s="64" t="s">
        <v>224</v>
      </c>
    </row>
    <row r="3" spans="1:4" ht="18.75" customHeight="1">
      <c r="A3" s="3">
        <v>3</v>
      </c>
      <c r="B3" s="121" t="s">
        <v>94</v>
      </c>
      <c r="C3" s="121" t="s">
        <v>21</v>
      </c>
      <c r="D3" s="122">
        <v>8.23</v>
      </c>
    </row>
    <row r="4" spans="1:4" ht="18.75" customHeight="1">
      <c r="A4" s="3">
        <v>18</v>
      </c>
      <c r="B4" s="121" t="s">
        <v>96</v>
      </c>
      <c r="C4" s="121" t="s">
        <v>21</v>
      </c>
      <c r="D4" s="122">
        <v>8.0399999999999991</v>
      </c>
    </row>
    <row r="5" spans="1:4" ht="18.75" customHeight="1">
      <c r="A5" s="3">
        <v>29</v>
      </c>
      <c r="B5" s="121" t="s">
        <v>95</v>
      </c>
      <c r="C5" s="121" t="s">
        <v>21</v>
      </c>
      <c r="D5" s="122">
        <v>7.91</v>
      </c>
    </row>
    <row r="6" spans="1:4" ht="18.75" customHeight="1">
      <c r="A6" s="3">
        <v>34</v>
      </c>
      <c r="B6" s="121" t="s">
        <v>103</v>
      </c>
      <c r="C6" s="121" t="s">
        <v>21</v>
      </c>
      <c r="D6" s="122">
        <v>7.86</v>
      </c>
    </row>
    <row r="7" spans="1:4" ht="18.75" customHeight="1">
      <c r="A7" s="3">
        <v>40</v>
      </c>
      <c r="B7" s="121" t="s">
        <v>98</v>
      </c>
      <c r="C7" s="121" t="s">
        <v>21</v>
      </c>
      <c r="D7" s="122">
        <v>7.82</v>
      </c>
    </row>
    <row r="8" spans="1:4" ht="18.75" customHeight="1">
      <c r="A8" s="3">
        <v>55</v>
      </c>
      <c r="B8" s="121" t="s">
        <v>99</v>
      </c>
      <c r="C8" s="121" t="s">
        <v>21</v>
      </c>
      <c r="D8" s="122">
        <v>7.68</v>
      </c>
    </row>
    <row r="9" spans="1:4" ht="18.75" customHeight="1">
      <c r="A9" s="3">
        <v>58</v>
      </c>
      <c r="B9" s="121" t="s">
        <v>97</v>
      </c>
      <c r="C9" s="121" t="s">
        <v>21</v>
      </c>
      <c r="D9" s="122">
        <v>7.67</v>
      </c>
    </row>
    <row r="10" spans="1:4" ht="18.75" customHeight="1">
      <c r="A10" s="3">
        <v>59</v>
      </c>
      <c r="B10" s="121" t="s">
        <v>387</v>
      </c>
      <c r="C10" s="121" t="s">
        <v>21</v>
      </c>
      <c r="D10" s="122">
        <v>7.66</v>
      </c>
    </row>
    <row r="11" spans="1:4" ht="18.75" customHeight="1">
      <c r="A11" s="3">
        <v>62</v>
      </c>
      <c r="B11" s="121" t="s">
        <v>34</v>
      </c>
      <c r="C11" s="121" t="s">
        <v>21</v>
      </c>
      <c r="D11" s="122">
        <v>7.64</v>
      </c>
    </row>
    <row r="12" spans="1:4" ht="18.75" customHeight="1">
      <c r="A12" s="3">
        <v>71</v>
      </c>
      <c r="B12" s="121" t="s">
        <v>106</v>
      </c>
      <c r="C12" s="121" t="s">
        <v>21</v>
      </c>
      <c r="D12" s="122">
        <v>7.52</v>
      </c>
    </row>
    <row r="13" spans="1:4" ht="18.75" customHeight="1">
      <c r="A13" s="3">
        <v>76</v>
      </c>
      <c r="B13" s="121" t="s">
        <v>108</v>
      </c>
      <c r="C13" s="121" t="s">
        <v>21</v>
      </c>
      <c r="D13" s="122">
        <v>7.48</v>
      </c>
    </row>
    <row r="14" spans="1:4" ht="18.75" customHeight="1">
      <c r="A14" s="3">
        <v>83</v>
      </c>
      <c r="B14" s="121" t="s">
        <v>100</v>
      </c>
      <c r="C14" s="121" t="s">
        <v>21</v>
      </c>
      <c r="D14" s="122">
        <v>7.4</v>
      </c>
    </row>
    <row r="15" spans="1:4" ht="18.75" customHeight="1">
      <c r="A15" s="3">
        <v>86</v>
      </c>
      <c r="B15" s="121" t="s">
        <v>104</v>
      </c>
      <c r="C15" s="121" t="s">
        <v>21</v>
      </c>
      <c r="D15" s="122">
        <v>7.38</v>
      </c>
    </row>
    <row r="16" spans="1:4" ht="18.75" customHeight="1">
      <c r="A16" s="3">
        <v>97</v>
      </c>
      <c r="B16" s="121" t="s">
        <v>105</v>
      </c>
      <c r="C16" s="121" t="s">
        <v>21</v>
      </c>
      <c r="D16" s="122">
        <v>7.33</v>
      </c>
    </row>
    <row r="17" spans="1:4" ht="18.75" customHeight="1">
      <c r="A17" s="3">
        <v>99</v>
      </c>
      <c r="B17" s="121" t="s">
        <v>25</v>
      </c>
      <c r="C17" s="121" t="s">
        <v>21</v>
      </c>
      <c r="D17" s="122">
        <v>7.31</v>
      </c>
    </row>
    <row r="18" spans="1:4" ht="18.75" customHeight="1">
      <c r="A18" s="3">
        <v>117</v>
      </c>
      <c r="B18" s="121" t="s">
        <v>110</v>
      </c>
      <c r="C18" s="121" t="s">
        <v>21</v>
      </c>
      <c r="D18" s="122">
        <v>7.2</v>
      </c>
    </row>
    <row r="19" spans="1:4" ht="18.75" customHeight="1">
      <c r="A19" s="3">
        <v>123</v>
      </c>
      <c r="B19" s="121" t="s">
        <v>109</v>
      </c>
      <c r="C19" s="121" t="s">
        <v>21</v>
      </c>
      <c r="D19" s="122">
        <v>7.12</v>
      </c>
    </row>
    <row r="20" spans="1:4" ht="18.75" customHeight="1">
      <c r="A20" s="3">
        <v>127</v>
      </c>
      <c r="B20" s="121" t="s">
        <v>101</v>
      </c>
      <c r="C20" s="121" t="s">
        <v>21</v>
      </c>
      <c r="D20" s="122">
        <v>7.06</v>
      </c>
    </row>
    <row r="21" spans="1:4" ht="18.75" customHeight="1">
      <c r="A21" s="3">
        <v>128</v>
      </c>
      <c r="B21" s="121" t="s">
        <v>102</v>
      </c>
      <c r="C21" s="121" t="s">
        <v>21</v>
      </c>
      <c r="D21" s="122">
        <v>7.06</v>
      </c>
    </row>
    <row r="22" spans="1:4" ht="18.75" customHeight="1">
      <c r="A22" s="3">
        <v>134</v>
      </c>
      <c r="B22" s="121" t="s">
        <v>112</v>
      </c>
      <c r="C22" s="121" t="s">
        <v>21</v>
      </c>
      <c r="D22" s="122">
        <v>7</v>
      </c>
    </row>
    <row r="23" spans="1:4" ht="18.75" customHeight="1">
      <c r="A23" s="3">
        <v>144</v>
      </c>
      <c r="B23" s="121" t="s">
        <v>111</v>
      </c>
      <c r="C23" s="121" t="s">
        <v>21</v>
      </c>
      <c r="D23" s="122">
        <v>6.88</v>
      </c>
    </row>
    <row r="24" spans="1:4" ht="18.75" customHeight="1">
      <c r="A24" s="3">
        <v>146</v>
      </c>
      <c r="B24" s="121" t="s">
        <v>113</v>
      </c>
      <c r="C24" s="121" t="s">
        <v>21</v>
      </c>
      <c r="D24" s="122">
        <v>6.85</v>
      </c>
    </row>
    <row r="25" spans="1:4" ht="18.75" customHeight="1">
      <c r="A25" s="3">
        <v>149</v>
      </c>
      <c r="B25" s="121" t="s">
        <v>107</v>
      </c>
      <c r="C25" s="121" t="s">
        <v>21</v>
      </c>
      <c r="D25" s="122">
        <v>6.76</v>
      </c>
    </row>
    <row r="26" spans="1:4" ht="18.75" customHeight="1">
      <c r="A26" s="3">
        <v>163</v>
      </c>
      <c r="B26" s="121" t="s">
        <v>60</v>
      </c>
      <c r="C26" s="121" t="s">
        <v>21</v>
      </c>
      <c r="D26" s="122">
        <v>6.52</v>
      </c>
    </row>
    <row r="27" spans="1:4" ht="18.75" customHeight="1">
      <c r="A27" s="3">
        <v>168</v>
      </c>
      <c r="B27" s="121" t="s">
        <v>4</v>
      </c>
      <c r="C27" s="121" t="s">
        <v>21</v>
      </c>
      <c r="D27" s="122">
        <v>6.4</v>
      </c>
    </row>
    <row r="28" spans="1:4" ht="18.75" customHeight="1">
      <c r="A28" s="3">
        <v>176</v>
      </c>
      <c r="B28" s="121" t="s">
        <v>114</v>
      </c>
      <c r="C28" s="121" t="s">
        <v>21</v>
      </c>
      <c r="D28" s="122">
        <v>6.25</v>
      </c>
    </row>
    <row r="29" spans="1:4" ht="18.75" customHeight="1">
      <c r="A29" s="3">
        <v>179</v>
      </c>
      <c r="B29" s="123" t="s">
        <v>115</v>
      </c>
      <c r="C29" s="121" t="s">
        <v>21</v>
      </c>
      <c r="D29" s="122">
        <v>6.09</v>
      </c>
    </row>
    <row r="30" spans="1:4" ht="18.75" customHeight="1">
      <c r="A30" s="3">
        <v>181</v>
      </c>
      <c r="B30" s="121" t="s">
        <v>121</v>
      </c>
      <c r="C30" s="121" t="s">
        <v>21</v>
      </c>
      <c r="D30" s="122">
        <v>5.97</v>
      </c>
    </row>
    <row r="31" spans="1:4" ht="18.75" customHeight="1">
      <c r="A31" s="3">
        <v>184</v>
      </c>
      <c r="B31" s="121" t="s">
        <v>116</v>
      </c>
      <c r="C31" s="121" t="s">
        <v>21</v>
      </c>
      <c r="D31" s="122">
        <v>5.94</v>
      </c>
    </row>
    <row r="32" spans="1:4" ht="18.75" customHeight="1">
      <c r="A32" s="3">
        <v>190</v>
      </c>
      <c r="B32" s="121" t="s">
        <v>65</v>
      </c>
      <c r="C32" s="121" t="s">
        <v>21</v>
      </c>
      <c r="D32" s="122">
        <v>5.62</v>
      </c>
    </row>
    <row r="33" spans="1:4" ht="18.75" customHeight="1">
      <c r="A33" s="3">
        <v>199</v>
      </c>
      <c r="B33" s="121" t="s">
        <v>120</v>
      </c>
      <c r="C33" s="121" t="s">
        <v>21</v>
      </c>
      <c r="D33" s="122">
        <v>5.33</v>
      </c>
    </row>
    <row r="34" spans="1:4" ht="18.75" customHeight="1">
      <c r="A34" s="3">
        <v>200</v>
      </c>
      <c r="B34" s="121" t="s">
        <v>369</v>
      </c>
      <c r="C34" s="121" t="s">
        <v>21</v>
      </c>
      <c r="D34" s="122">
        <v>5.29</v>
      </c>
    </row>
    <row r="35" spans="1:4" ht="18.75" customHeight="1">
      <c r="A35" s="3">
        <v>206</v>
      </c>
      <c r="B35" s="121" t="s">
        <v>117</v>
      </c>
      <c r="C35" s="121" t="s">
        <v>21</v>
      </c>
      <c r="D35" s="122">
        <v>5.16</v>
      </c>
    </row>
    <row r="36" spans="1:4" ht="18.75" customHeight="1">
      <c r="A36" s="3">
        <v>209</v>
      </c>
      <c r="B36" s="121" t="s">
        <v>26</v>
      </c>
      <c r="C36" s="121" t="s">
        <v>21</v>
      </c>
      <c r="D36" s="122">
        <v>5.0999999999999996</v>
      </c>
    </row>
    <row r="37" spans="1:4" ht="18.75" customHeight="1">
      <c r="A37" s="3">
        <v>214</v>
      </c>
      <c r="B37" s="121" t="s">
        <v>123</v>
      </c>
      <c r="C37" s="121" t="s">
        <v>21</v>
      </c>
      <c r="D37" s="122">
        <v>4.8899999999999997</v>
      </c>
    </row>
    <row r="38" spans="1:4" ht="18.75" customHeight="1">
      <c r="A38" s="3">
        <v>219</v>
      </c>
      <c r="B38" s="121" t="s">
        <v>368</v>
      </c>
      <c r="C38" s="121" t="s">
        <v>21</v>
      </c>
      <c r="D38" s="122">
        <v>4.8</v>
      </c>
    </row>
    <row r="39" spans="1:4" ht="18.75" customHeight="1">
      <c r="A39" s="3">
        <v>220</v>
      </c>
      <c r="B39" s="121" t="s">
        <v>125</v>
      </c>
      <c r="C39" s="121" t="s">
        <v>21</v>
      </c>
      <c r="D39" s="122">
        <v>4.79</v>
      </c>
    </row>
    <row r="40" spans="1:4" ht="18.75" customHeight="1">
      <c r="A40" s="3">
        <v>222</v>
      </c>
      <c r="B40" s="121" t="s">
        <v>126</v>
      </c>
      <c r="C40" s="121" t="s">
        <v>21</v>
      </c>
      <c r="D40" s="122">
        <v>4.7699999999999996</v>
      </c>
    </row>
    <row r="41" spans="1:4" ht="18.75" customHeight="1">
      <c r="A41" s="3">
        <v>223</v>
      </c>
      <c r="B41" s="121" t="s">
        <v>122</v>
      </c>
      <c r="C41" s="121" t="s">
        <v>21</v>
      </c>
      <c r="D41" s="122">
        <v>4.7300000000000004</v>
      </c>
    </row>
    <row r="42" spans="1:4" ht="18.75" customHeight="1">
      <c r="A42" s="3">
        <v>225</v>
      </c>
      <c r="B42" s="121" t="s">
        <v>124</v>
      </c>
      <c r="C42" s="121" t="s">
        <v>21</v>
      </c>
      <c r="D42" s="122">
        <v>4.72</v>
      </c>
    </row>
    <row r="43" spans="1:4" ht="18.75" customHeight="1">
      <c r="A43" s="3">
        <v>226</v>
      </c>
      <c r="B43" s="121" t="s">
        <v>119</v>
      </c>
      <c r="C43" s="121" t="s">
        <v>21</v>
      </c>
      <c r="D43" s="122">
        <v>4.63</v>
      </c>
    </row>
    <row r="44" spans="1:4" ht="18.75" customHeight="1">
      <c r="A44" s="3">
        <v>228</v>
      </c>
      <c r="B44" s="121" t="s">
        <v>118</v>
      </c>
      <c r="C44" s="121" t="s">
        <v>21</v>
      </c>
      <c r="D44" s="122">
        <v>4.46</v>
      </c>
    </row>
    <row r="45" spans="1:4" ht="18.75" customHeight="1">
      <c r="A45" s="3">
        <v>229</v>
      </c>
      <c r="B45" s="121" t="s">
        <v>386</v>
      </c>
      <c r="C45" s="121" t="s">
        <v>21</v>
      </c>
      <c r="D45" s="122">
        <v>4.4400000000000004</v>
      </c>
    </row>
    <row r="46" spans="1:4" ht="18.75" customHeight="1">
      <c r="A46" s="3">
        <v>231</v>
      </c>
      <c r="B46" s="121" t="s">
        <v>388</v>
      </c>
      <c r="C46" s="121" t="s">
        <v>21</v>
      </c>
      <c r="D46" s="122">
        <v>4.3600000000000003</v>
      </c>
    </row>
    <row r="47" spans="1:4" ht="18.75" customHeight="1">
      <c r="A47" s="3">
        <v>235</v>
      </c>
      <c r="B47" s="121" t="s">
        <v>367</v>
      </c>
      <c r="C47" s="121" t="s">
        <v>21</v>
      </c>
      <c r="D47" s="122">
        <v>4.29</v>
      </c>
    </row>
    <row r="48" spans="1:4" ht="18.75" customHeight="1">
      <c r="A48" s="3">
        <v>241</v>
      </c>
      <c r="B48" s="121" t="s">
        <v>220</v>
      </c>
      <c r="C48" s="121" t="s">
        <v>21</v>
      </c>
      <c r="D48" s="122">
        <v>4.07</v>
      </c>
    </row>
    <row r="49" spans="1:4" ht="18.75" customHeight="1">
      <c r="A49" s="3">
        <v>242</v>
      </c>
      <c r="B49" s="121" t="s">
        <v>46</v>
      </c>
      <c r="C49" s="121" t="s">
        <v>21</v>
      </c>
      <c r="D49" s="122">
        <v>3.99</v>
      </c>
    </row>
    <row r="50" spans="1:4" ht="18.75" customHeight="1">
      <c r="A50" s="3">
        <v>6</v>
      </c>
      <c r="B50" s="116" t="s">
        <v>32</v>
      </c>
      <c r="C50" s="115" t="s">
        <v>23</v>
      </c>
      <c r="D50" s="126">
        <v>8.2010000000000005</v>
      </c>
    </row>
    <row r="51" spans="1:4" ht="18.75" customHeight="1">
      <c r="A51" s="3">
        <v>7</v>
      </c>
      <c r="B51" s="116" t="s">
        <v>35</v>
      </c>
      <c r="C51" s="115" t="s">
        <v>23</v>
      </c>
      <c r="D51" s="126">
        <v>8.1910000000000007</v>
      </c>
    </row>
    <row r="52" spans="1:4" ht="18.75" customHeight="1">
      <c r="A52" s="3">
        <v>9</v>
      </c>
      <c r="B52" s="116" t="s">
        <v>24</v>
      </c>
      <c r="C52" s="115" t="s">
        <v>23</v>
      </c>
      <c r="D52" s="126">
        <v>8.1219999999999999</v>
      </c>
    </row>
    <row r="53" spans="1:4" ht="18.75" customHeight="1">
      <c r="A53" s="3">
        <v>10</v>
      </c>
      <c r="B53" s="116" t="s">
        <v>36</v>
      </c>
      <c r="C53" s="115" t="s">
        <v>23</v>
      </c>
      <c r="D53" s="126">
        <v>8.1180000000000003</v>
      </c>
    </row>
    <row r="54" spans="1:4" ht="18.75" customHeight="1">
      <c r="A54" s="3">
        <v>17</v>
      </c>
      <c r="B54" s="116" t="s">
        <v>46</v>
      </c>
      <c r="C54" s="115" t="s">
        <v>23</v>
      </c>
      <c r="D54" s="126">
        <v>8.0410000000000004</v>
      </c>
    </row>
    <row r="55" spans="1:4" ht="18.75" customHeight="1">
      <c r="A55" s="3">
        <v>22</v>
      </c>
      <c r="B55" s="116" t="s">
        <v>43</v>
      </c>
      <c r="C55" s="115" t="s">
        <v>23</v>
      </c>
      <c r="D55" s="126">
        <v>7.9909999999999997</v>
      </c>
    </row>
    <row r="56" spans="1:4" ht="18.75" customHeight="1">
      <c r="A56" s="3">
        <v>24</v>
      </c>
      <c r="B56" s="116" t="s">
        <v>75</v>
      </c>
      <c r="C56" s="115" t="s">
        <v>23</v>
      </c>
      <c r="D56" s="126">
        <v>7.9729999999999999</v>
      </c>
    </row>
    <row r="57" spans="1:4" ht="18.75" customHeight="1">
      <c r="A57" s="3">
        <v>33</v>
      </c>
      <c r="B57" s="116" t="s">
        <v>27</v>
      </c>
      <c r="C57" s="115" t="s">
        <v>23</v>
      </c>
      <c r="D57" s="126">
        <v>7.8659999999999997</v>
      </c>
    </row>
    <row r="58" spans="1:4" ht="18.75" customHeight="1">
      <c r="A58" s="3">
        <v>35</v>
      </c>
      <c r="B58" s="116" t="s">
        <v>42</v>
      </c>
      <c r="C58" s="115" t="s">
        <v>23</v>
      </c>
      <c r="D58" s="126">
        <v>7.8559999999999999</v>
      </c>
    </row>
    <row r="59" spans="1:4" ht="18.75" customHeight="1">
      <c r="A59" s="3">
        <v>41</v>
      </c>
      <c r="B59" s="116" t="s">
        <v>69</v>
      </c>
      <c r="C59" s="115" t="s">
        <v>23</v>
      </c>
      <c r="D59" s="126">
        <v>7.7930000000000001</v>
      </c>
    </row>
    <row r="60" spans="1:4" ht="18.75" customHeight="1">
      <c r="A60" s="3">
        <v>44</v>
      </c>
      <c r="B60" s="116" t="s">
        <v>39</v>
      </c>
      <c r="C60" s="115" t="s">
        <v>23</v>
      </c>
      <c r="D60" s="126">
        <v>7.7649999999999997</v>
      </c>
    </row>
    <row r="61" spans="1:4" ht="18.75" customHeight="1">
      <c r="A61" s="3">
        <v>46</v>
      </c>
      <c r="B61" s="116" t="s">
        <v>50</v>
      </c>
      <c r="C61" s="115" t="s">
        <v>23</v>
      </c>
      <c r="D61" s="126">
        <v>7.7539999999999996</v>
      </c>
    </row>
    <row r="62" spans="1:4" ht="18.75" customHeight="1">
      <c r="A62" s="3">
        <v>49</v>
      </c>
      <c r="B62" s="116" t="s">
        <v>45</v>
      </c>
      <c r="C62" s="115" t="s">
        <v>23</v>
      </c>
      <c r="D62" s="126">
        <v>7.7240000000000002</v>
      </c>
    </row>
    <row r="63" spans="1:4" ht="18.75" customHeight="1">
      <c r="A63" s="3">
        <v>56</v>
      </c>
      <c r="B63" s="116" t="s">
        <v>59</v>
      </c>
      <c r="C63" s="115" t="s">
        <v>23</v>
      </c>
      <c r="D63" s="126">
        <v>7.6769999999999996</v>
      </c>
    </row>
    <row r="64" spans="1:4" ht="18.75" customHeight="1">
      <c r="A64" s="3">
        <v>57</v>
      </c>
      <c r="B64" s="116" t="s">
        <v>66</v>
      </c>
      <c r="C64" s="115" t="s">
        <v>23</v>
      </c>
      <c r="D64" s="126">
        <v>7.6710000000000003</v>
      </c>
    </row>
    <row r="65" spans="1:4" ht="18.75" customHeight="1">
      <c r="A65" s="3">
        <v>60</v>
      </c>
      <c r="B65" s="116" t="s">
        <v>28</v>
      </c>
      <c r="C65" s="115" t="s">
        <v>23</v>
      </c>
      <c r="D65" s="126">
        <v>7.65</v>
      </c>
    </row>
    <row r="66" spans="1:4" ht="18.75" customHeight="1">
      <c r="A66" s="3">
        <v>63</v>
      </c>
      <c r="B66" s="116" t="s">
        <v>53</v>
      </c>
      <c r="C66" s="115" t="s">
        <v>23</v>
      </c>
      <c r="D66" s="126">
        <v>7.6120000000000001</v>
      </c>
    </row>
    <row r="67" spans="1:4" ht="18.75" customHeight="1">
      <c r="A67" s="3">
        <v>64</v>
      </c>
      <c r="B67" s="116" t="s">
        <v>65</v>
      </c>
      <c r="C67" s="115" t="s">
        <v>23</v>
      </c>
      <c r="D67" s="126">
        <v>7.601</v>
      </c>
    </row>
    <row r="68" spans="1:4" ht="18.75" customHeight="1">
      <c r="A68" s="3">
        <v>66</v>
      </c>
      <c r="B68" s="116" t="s">
        <v>73</v>
      </c>
      <c r="C68" s="115" t="s">
        <v>23</v>
      </c>
      <c r="D68" s="126">
        <v>7.577</v>
      </c>
    </row>
    <row r="69" spans="1:4" ht="18.75" customHeight="1">
      <c r="A69" s="3">
        <v>78</v>
      </c>
      <c r="B69" s="116" t="s">
        <v>57</v>
      </c>
      <c r="C69" s="115" t="s">
        <v>23</v>
      </c>
      <c r="D69" s="126">
        <v>7.46</v>
      </c>
    </row>
    <row r="70" spans="1:4" ht="18.75" customHeight="1">
      <c r="A70" s="3">
        <v>87</v>
      </c>
      <c r="B70" s="116" t="s">
        <v>76</v>
      </c>
      <c r="C70" s="115" t="s">
        <v>23</v>
      </c>
      <c r="D70" s="126">
        <v>7.3730000000000002</v>
      </c>
    </row>
    <row r="71" spans="1:4" ht="18.75" customHeight="1">
      <c r="A71" s="3">
        <v>92</v>
      </c>
      <c r="B71" s="116" t="s">
        <v>37</v>
      </c>
      <c r="C71" s="115" t="s">
        <v>23</v>
      </c>
      <c r="D71" s="126">
        <v>7.3470000000000004</v>
      </c>
    </row>
    <row r="72" spans="1:4" ht="18.75" customHeight="1">
      <c r="A72" s="3">
        <v>93</v>
      </c>
      <c r="B72" s="116" t="s">
        <v>33</v>
      </c>
      <c r="C72" s="115" t="s">
        <v>23</v>
      </c>
      <c r="D72" s="126">
        <v>7.3440000000000003</v>
      </c>
    </row>
    <row r="73" spans="1:4" ht="18.75" customHeight="1">
      <c r="A73" s="3">
        <v>101</v>
      </c>
      <c r="B73" s="116" t="s">
        <v>60</v>
      </c>
      <c r="C73" s="115" t="s">
        <v>23</v>
      </c>
      <c r="D73" s="126">
        <v>7.3029999999999999</v>
      </c>
    </row>
    <row r="74" spans="1:4" ht="18.75" customHeight="1">
      <c r="A74" s="3">
        <v>102</v>
      </c>
      <c r="B74" s="116" t="s">
        <v>55</v>
      </c>
      <c r="C74" s="115" t="s">
        <v>23</v>
      </c>
      <c r="D74" s="126">
        <v>7.3010000000000002</v>
      </c>
    </row>
    <row r="75" spans="1:4" ht="18.75" customHeight="1">
      <c r="A75" s="3">
        <v>113</v>
      </c>
      <c r="B75" s="116" t="s">
        <v>26</v>
      </c>
      <c r="C75" s="115" t="s">
        <v>23</v>
      </c>
      <c r="D75" s="126">
        <v>7.2270000000000003</v>
      </c>
    </row>
    <row r="76" spans="1:4" ht="18.75" customHeight="1">
      <c r="A76" s="3">
        <v>114</v>
      </c>
      <c r="B76" s="116" t="s">
        <v>70</v>
      </c>
      <c r="C76" s="115" t="s">
        <v>23</v>
      </c>
      <c r="D76" s="126">
        <v>7.2270000000000003</v>
      </c>
    </row>
    <row r="77" spans="1:4" ht="18.75" customHeight="1">
      <c r="A77" s="3">
        <v>120</v>
      </c>
      <c r="B77" s="116" t="s">
        <v>74</v>
      </c>
      <c r="C77" s="115" t="s">
        <v>23</v>
      </c>
      <c r="D77" s="126">
        <v>7.1529999999999996</v>
      </c>
    </row>
    <row r="78" spans="1:4" ht="18.75" customHeight="1">
      <c r="A78" s="3">
        <v>133</v>
      </c>
      <c r="B78" s="116" t="s">
        <v>58</v>
      </c>
      <c r="C78" s="115" t="s">
        <v>23</v>
      </c>
      <c r="D78" s="126">
        <v>7.0140000000000002</v>
      </c>
    </row>
    <row r="79" spans="1:4" ht="18.75" customHeight="1">
      <c r="A79" s="3">
        <v>135</v>
      </c>
      <c r="B79" s="116" t="s">
        <v>83</v>
      </c>
      <c r="C79" s="115" t="s">
        <v>23</v>
      </c>
      <c r="D79" s="126">
        <v>6.9950000000000001</v>
      </c>
    </row>
    <row r="80" spans="1:4" ht="18.75" customHeight="1">
      <c r="A80" s="3">
        <v>137</v>
      </c>
      <c r="B80" s="116" t="s">
        <v>80</v>
      </c>
      <c r="C80" s="115" t="s">
        <v>23</v>
      </c>
      <c r="D80" s="126">
        <v>6.9820000000000002</v>
      </c>
    </row>
    <row r="81" spans="1:4" ht="18.75" customHeight="1">
      <c r="A81" s="3">
        <v>141</v>
      </c>
      <c r="B81" s="116" t="s">
        <v>48</v>
      </c>
      <c r="C81" s="115" t="s">
        <v>23</v>
      </c>
      <c r="D81" s="126">
        <v>6.95</v>
      </c>
    </row>
    <row r="82" spans="1:4" ht="18.75" customHeight="1">
      <c r="A82" s="3">
        <v>154</v>
      </c>
      <c r="B82" s="116" t="s">
        <v>82</v>
      </c>
      <c r="C82" s="115" t="s">
        <v>23</v>
      </c>
      <c r="D82" s="126">
        <v>6.681</v>
      </c>
    </row>
    <row r="83" spans="1:4" ht="18.75" customHeight="1">
      <c r="A83" s="3">
        <v>156</v>
      </c>
      <c r="B83" s="116" t="s">
        <v>29</v>
      </c>
      <c r="C83" s="115" t="s">
        <v>23</v>
      </c>
      <c r="D83" s="126">
        <v>6.649</v>
      </c>
    </row>
    <row r="84" spans="1:4" ht="18.75" customHeight="1">
      <c r="A84" s="3">
        <v>157</v>
      </c>
      <c r="B84" s="116" t="s">
        <v>62</v>
      </c>
      <c r="C84" s="115" t="s">
        <v>23</v>
      </c>
      <c r="D84" s="126">
        <v>6.6449999999999996</v>
      </c>
    </row>
    <row r="85" spans="1:4" ht="18.75" customHeight="1">
      <c r="A85" s="3">
        <v>158</v>
      </c>
      <c r="B85" s="116" t="s">
        <v>78</v>
      </c>
      <c r="C85" s="115" t="s">
        <v>23</v>
      </c>
      <c r="D85" s="126">
        <v>6.5919999999999996</v>
      </c>
    </row>
    <row r="86" spans="1:4" ht="18.75" customHeight="1">
      <c r="A86" s="3">
        <v>160</v>
      </c>
      <c r="B86" s="116" t="s">
        <v>34</v>
      </c>
      <c r="C86" s="115" t="s">
        <v>23</v>
      </c>
      <c r="D86" s="126">
        <v>6.5579999999999998</v>
      </c>
    </row>
    <row r="87" spans="1:4" ht="18.75" customHeight="1">
      <c r="A87" s="3">
        <v>161</v>
      </c>
      <c r="B87" s="116" t="s">
        <v>44</v>
      </c>
      <c r="C87" s="115" t="s">
        <v>23</v>
      </c>
      <c r="D87" s="126">
        <v>6.5549999999999997</v>
      </c>
    </row>
    <row r="88" spans="1:4" ht="18.75" customHeight="1">
      <c r="A88" s="3">
        <v>162</v>
      </c>
      <c r="B88" s="116" t="s">
        <v>40</v>
      </c>
      <c r="C88" s="115" t="s">
        <v>23</v>
      </c>
      <c r="D88" s="126">
        <v>6.524</v>
      </c>
    </row>
    <row r="89" spans="1:4" ht="18.75" customHeight="1">
      <c r="A89" s="3">
        <v>165</v>
      </c>
      <c r="B89" s="116" t="s">
        <v>54</v>
      </c>
      <c r="C89" s="115" t="s">
        <v>23</v>
      </c>
      <c r="D89" s="126">
        <v>6.508</v>
      </c>
    </row>
    <row r="90" spans="1:4" ht="18.75" customHeight="1">
      <c r="A90" s="3">
        <v>166</v>
      </c>
      <c r="B90" s="116" t="s">
        <v>61</v>
      </c>
      <c r="C90" s="115" t="s">
        <v>23</v>
      </c>
      <c r="D90" s="126">
        <v>6.4720000000000004</v>
      </c>
    </row>
    <row r="91" spans="1:4" ht="18.75" customHeight="1">
      <c r="A91" s="3">
        <v>167</v>
      </c>
      <c r="B91" s="116" t="s">
        <v>71</v>
      </c>
      <c r="C91" s="115" t="s">
        <v>23</v>
      </c>
      <c r="D91" s="126">
        <v>6.4470000000000001</v>
      </c>
    </row>
    <row r="92" spans="1:4" ht="18.75" customHeight="1">
      <c r="A92" s="3">
        <v>170</v>
      </c>
      <c r="B92" s="116" t="s">
        <v>79</v>
      </c>
      <c r="C92" s="115" t="s">
        <v>23</v>
      </c>
      <c r="D92" s="126">
        <v>6.3550000000000004</v>
      </c>
    </row>
    <row r="93" spans="1:4" ht="18.75" customHeight="1">
      <c r="A93" s="3">
        <v>172</v>
      </c>
      <c r="B93" s="116" t="s">
        <v>72</v>
      </c>
      <c r="C93" s="115" t="s">
        <v>23</v>
      </c>
      <c r="D93" s="126">
        <v>6.3250000000000002</v>
      </c>
    </row>
    <row r="94" spans="1:4" ht="18.75" customHeight="1">
      <c r="A94" s="3">
        <v>173</v>
      </c>
      <c r="B94" s="116" t="s">
        <v>77</v>
      </c>
      <c r="C94" s="115" t="s">
        <v>23</v>
      </c>
      <c r="D94" s="126">
        <v>6.319</v>
      </c>
    </row>
    <row r="95" spans="1:4" ht="18.75" customHeight="1">
      <c r="A95" s="3">
        <v>177</v>
      </c>
      <c r="B95" s="116" t="s">
        <v>68</v>
      </c>
      <c r="C95" s="115" t="s">
        <v>23</v>
      </c>
      <c r="D95" s="126">
        <v>6.1070000000000002</v>
      </c>
    </row>
    <row r="96" spans="1:4" ht="18.75" customHeight="1">
      <c r="A96" s="3">
        <v>183</v>
      </c>
      <c r="B96" s="116" t="s">
        <v>81</v>
      </c>
      <c r="C96" s="115" t="s">
        <v>23</v>
      </c>
      <c r="D96" s="126">
        <v>5.94</v>
      </c>
    </row>
    <row r="97" spans="1:4" ht="18.75" customHeight="1">
      <c r="A97" s="3">
        <v>185</v>
      </c>
      <c r="B97" s="116" t="s">
        <v>372</v>
      </c>
      <c r="C97" s="115" t="s">
        <v>23</v>
      </c>
      <c r="D97" s="126">
        <v>5.8639999999999999</v>
      </c>
    </row>
    <row r="98" spans="1:4" ht="18.75" customHeight="1">
      <c r="A98" s="3">
        <v>186</v>
      </c>
      <c r="B98" s="116" t="s">
        <v>85</v>
      </c>
      <c r="C98" s="115" t="s">
        <v>23</v>
      </c>
      <c r="D98" s="126">
        <v>5.8289999999999997</v>
      </c>
    </row>
    <row r="99" spans="1:4" ht="18.75" customHeight="1">
      <c r="A99" s="3">
        <v>187</v>
      </c>
      <c r="B99" s="116" t="s">
        <v>67</v>
      </c>
      <c r="C99" s="115" t="s">
        <v>23</v>
      </c>
      <c r="D99" s="126">
        <v>5.8230000000000004</v>
      </c>
    </row>
    <row r="100" spans="1:4" ht="18.75" customHeight="1">
      <c r="A100" s="3">
        <v>188</v>
      </c>
      <c r="B100" s="116" t="s">
        <v>86</v>
      </c>
      <c r="C100" s="115" t="s">
        <v>23</v>
      </c>
      <c r="D100" s="126">
        <v>5.7629999999999999</v>
      </c>
    </row>
    <row r="101" spans="1:4" ht="18.75" customHeight="1">
      <c r="A101" s="3">
        <v>192</v>
      </c>
      <c r="B101" s="116" t="s">
        <v>51</v>
      </c>
      <c r="C101" s="115" t="s">
        <v>23</v>
      </c>
      <c r="D101" s="126">
        <v>5.569</v>
      </c>
    </row>
    <row r="102" spans="1:4" ht="18.75" customHeight="1">
      <c r="A102" s="3">
        <v>193</v>
      </c>
      <c r="B102" s="116" t="s">
        <v>30</v>
      </c>
      <c r="C102" s="115" t="s">
        <v>23</v>
      </c>
      <c r="D102" s="126">
        <v>5.5289999999999999</v>
      </c>
    </row>
    <row r="103" spans="1:4" ht="18.75" customHeight="1">
      <c r="A103" s="3">
        <v>194</v>
      </c>
      <c r="B103" s="116" t="s">
        <v>31</v>
      </c>
      <c r="C103" s="115" t="s">
        <v>23</v>
      </c>
      <c r="D103" s="126">
        <v>5.4770000000000003</v>
      </c>
    </row>
    <row r="104" spans="1:4" ht="18.75" customHeight="1">
      <c r="A104" s="3">
        <v>197</v>
      </c>
      <c r="B104" s="116" t="s">
        <v>41</v>
      </c>
      <c r="C104" s="115" t="s">
        <v>23</v>
      </c>
      <c r="D104" s="126">
        <v>5.3949999999999996</v>
      </c>
    </row>
    <row r="105" spans="1:4" ht="18.75" customHeight="1">
      <c r="A105" s="3">
        <v>198</v>
      </c>
      <c r="B105" s="116" t="s">
        <v>64</v>
      </c>
      <c r="C105" s="115" t="s">
        <v>23</v>
      </c>
      <c r="D105" s="126">
        <v>5.3330000000000002</v>
      </c>
    </row>
    <row r="106" spans="1:4" ht="18.75" customHeight="1">
      <c r="A106" s="3">
        <v>201</v>
      </c>
      <c r="B106" s="116" t="s">
        <v>84</v>
      </c>
      <c r="C106" s="115" t="s">
        <v>23</v>
      </c>
      <c r="D106" s="126">
        <v>5.2039999999999997</v>
      </c>
    </row>
    <row r="107" spans="1:4" ht="18.75" customHeight="1">
      <c r="A107" s="3">
        <v>205</v>
      </c>
      <c r="B107" s="116" t="s">
        <v>384</v>
      </c>
      <c r="C107" s="115" t="s">
        <v>23</v>
      </c>
      <c r="D107" s="126">
        <v>5.1760000000000002</v>
      </c>
    </row>
    <row r="108" spans="1:4" ht="18.75" customHeight="1">
      <c r="A108" s="3">
        <v>207</v>
      </c>
      <c r="B108" s="116" t="s">
        <v>52</v>
      </c>
      <c r="C108" s="115" t="s">
        <v>23</v>
      </c>
      <c r="D108" s="126">
        <v>5.1479999999999997</v>
      </c>
    </row>
    <row r="109" spans="1:4" ht="18.75" customHeight="1">
      <c r="A109" s="3">
        <v>208</v>
      </c>
      <c r="B109" s="116" t="s">
        <v>382</v>
      </c>
      <c r="C109" s="115" t="s">
        <v>23</v>
      </c>
      <c r="D109" s="126">
        <v>5.109</v>
      </c>
    </row>
    <row r="110" spans="1:4" ht="18.75" customHeight="1">
      <c r="A110" s="3">
        <v>211</v>
      </c>
      <c r="B110" s="116" t="s">
        <v>56</v>
      </c>
      <c r="C110" s="115" t="s">
        <v>23</v>
      </c>
      <c r="D110" s="126">
        <v>5.0010000000000003</v>
      </c>
    </row>
    <row r="111" spans="1:4" ht="18.75" customHeight="1">
      <c r="A111" s="3">
        <v>212</v>
      </c>
      <c r="B111" s="116" t="s">
        <v>38</v>
      </c>
      <c r="C111" s="115" t="s">
        <v>23</v>
      </c>
      <c r="D111" s="126">
        <v>4.9889999999999999</v>
      </c>
    </row>
    <row r="112" spans="1:4" ht="18.75" customHeight="1">
      <c r="A112" s="3">
        <v>213</v>
      </c>
      <c r="B112" s="116" t="s">
        <v>381</v>
      </c>
      <c r="C112" s="115" t="s">
        <v>23</v>
      </c>
      <c r="D112" s="126">
        <v>4.9180000000000001</v>
      </c>
    </row>
    <row r="113" spans="1:4" ht="18.75" customHeight="1">
      <c r="A113" s="3">
        <v>215</v>
      </c>
      <c r="B113" s="116" t="s">
        <v>379</v>
      </c>
      <c r="C113" s="115" t="s">
        <v>23</v>
      </c>
      <c r="D113" s="126">
        <v>4.8470000000000004</v>
      </c>
    </row>
    <row r="114" spans="1:4" ht="18.75" customHeight="1">
      <c r="A114" s="3">
        <v>217</v>
      </c>
      <c r="B114" s="116" t="s">
        <v>63</v>
      </c>
      <c r="C114" s="115" t="s">
        <v>23</v>
      </c>
      <c r="D114" s="126">
        <v>4.8120000000000003</v>
      </c>
    </row>
    <row r="115" spans="1:4" ht="18.75" customHeight="1">
      <c r="A115" s="3">
        <v>227</v>
      </c>
      <c r="B115" s="116" t="s">
        <v>47</v>
      </c>
      <c r="C115" s="115" t="s">
        <v>23</v>
      </c>
      <c r="D115" s="126">
        <v>4.55</v>
      </c>
    </row>
    <row r="116" spans="1:4" ht="18.75" customHeight="1">
      <c r="A116" s="3">
        <v>232</v>
      </c>
      <c r="B116" s="116" t="s">
        <v>385</v>
      </c>
      <c r="C116" s="115" t="s">
        <v>23</v>
      </c>
      <c r="D116" s="126">
        <v>4.3330000000000002</v>
      </c>
    </row>
    <row r="117" spans="1:4" ht="18.75" customHeight="1">
      <c r="A117" s="3">
        <v>234</v>
      </c>
      <c r="B117" s="116" t="s">
        <v>49</v>
      </c>
      <c r="C117" s="115" t="s">
        <v>23</v>
      </c>
      <c r="D117" s="126">
        <v>4.2930000000000001</v>
      </c>
    </row>
    <row r="118" spans="1:4" ht="18.75" customHeight="1">
      <c r="A118" s="3">
        <v>236</v>
      </c>
      <c r="B118" s="116" t="s">
        <v>373</v>
      </c>
      <c r="C118" s="115" t="s">
        <v>23</v>
      </c>
      <c r="D118" s="126">
        <v>4.2679999999999998</v>
      </c>
    </row>
    <row r="119" spans="1:4" ht="18.75" customHeight="1">
      <c r="A119" s="3">
        <v>237</v>
      </c>
      <c r="B119" s="116" t="s">
        <v>377</v>
      </c>
      <c r="C119" s="115" t="s">
        <v>23</v>
      </c>
      <c r="D119" s="126">
        <v>4.2439999999999998</v>
      </c>
    </row>
    <row r="120" spans="1:4" ht="18.75" customHeight="1">
      <c r="A120" s="3">
        <v>238</v>
      </c>
      <c r="B120" s="116" t="s">
        <v>380</v>
      </c>
      <c r="C120" s="115" t="s">
        <v>23</v>
      </c>
      <c r="D120" s="126">
        <v>4.2430000000000003</v>
      </c>
    </row>
    <row r="121" spans="1:4" ht="18.75" customHeight="1">
      <c r="A121" s="3">
        <v>243</v>
      </c>
      <c r="B121" s="116" t="s">
        <v>401</v>
      </c>
      <c r="C121" s="115" t="s">
        <v>23</v>
      </c>
      <c r="D121" s="126">
        <v>3.9380000000000002</v>
      </c>
    </row>
    <row r="122" spans="1:4" ht="18.75" customHeight="1">
      <c r="A122" s="3">
        <v>244</v>
      </c>
      <c r="B122" s="116" t="s">
        <v>383</v>
      </c>
      <c r="C122" s="115" t="s">
        <v>23</v>
      </c>
      <c r="D122" s="126">
        <v>3.9020000000000001</v>
      </c>
    </row>
    <row r="123" spans="1:4" ht="18.75" customHeight="1">
      <c r="A123" s="3">
        <v>245</v>
      </c>
      <c r="B123" s="116" t="s">
        <v>376</v>
      </c>
      <c r="C123" s="115" t="s">
        <v>23</v>
      </c>
      <c r="D123" s="126">
        <v>3.8580000000000001</v>
      </c>
    </row>
    <row r="124" spans="1:4" ht="18.75" customHeight="1">
      <c r="A124" s="3">
        <v>246</v>
      </c>
      <c r="B124" s="116" t="s">
        <v>375</v>
      </c>
      <c r="C124" s="115" t="s">
        <v>23</v>
      </c>
      <c r="D124" s="126">
        <v>3.8029999999999999</v>
      </c>
    </row>
    <row r="125" spans="1:4" ht="18.75" customHeight="1">
      <c r="A125" s="3">
        <v>247</v>
      </c>
      <c r="B125" s="116" t="s">
        <v>374</v>
      </c>
      <c r="C125" s="115" t="s">
        <v>23</v>
      </c>
      <c r="D125" s="126">
        <v>3.5640000000000001</v>
      </c>
    </row>
    <row r="126" spans="1:4" ht="18.75" customHeight="1">
      <c r="A126" s="3">
        <v>248</v>
      </c>
      <c r="B126" s="116" t="s">
        <v>378</v>
      </c>
      <c r="C126" s="115" t="s">
        <v>23</v>
      </c>
      <c r="D126" s="126">
        <v>3.48</v>
      </c>
    </row>
    <row r="127" spans="1:4" ht="18.75" customHeight="1">
      <c r="A127" s="3">
        <v>1</v>
      </c>
      <c r="B127" s="124" t="s">
        <v>226</v>
      </c>
      <c r="C127" s="66" t="s">
        <v>165</v>
      </c>
      <c r="D127" s="117">
        <v>8.3130000000000006</v>
      </c>
    </row>
    <row r="128" spans="1:4" ht="18.75" customHeight="1">
      <c r="A128" s="3">
        <v>4</v>
      </c>
      <c r="B128" s="125" t="s">
        <v>230</v>
      </c>
      <c r="C128" s="66" t="s">
        <v>165</v>
      </c>
      <c r="D128" s="117">
        <v>8.2080000000000002</v>
      </c>
    </row>
    <row r="129" spans="1:4" ht="18.75" customHeight="1">
      <c r="A129" s="3">
        <v>5</v>
      </c>
      <c r="B129" s="125" t="s">
        <v>228</v>
      </c>
      <c r="C129" s="66" t="s">
        <v>165</v>
      </c>
      <c r="D129" s="117">
        <v>8.2059999999999995</v>
      </c>
    </row>
    <row r="130" spans="1:4" ht="18.75" customHeight="1">
      <c r="A130" s="3">
        <v>11</v>
      </c>
      <c r="B130" s="125" t="s">
        <v>9</v>
      </c>
      <c r="C130" s="66" t="s">
        <v>165</v>
      </c>
      <c r="D130" s="117">
        <v>8.11</v>
      </c>
    </row>
    <row r="131" spans="1:4" ht="18.75" customHeight="1">
      <c r="A131" s="3">
        <v>12</v>
      </c>
      <c r="B131" s="125" t="s">
        <v>8</v>
      </c>
      <c r="C131" s="66" t="s">
        <v>165</v>
      </c>
      <c r="D131" s="117">
        <v>8.1050000000000004</v>
      </c>
    </row>
    <row r="132" spans="1:4" ht="18.75" customHeight="1">
      <c r="A132" s="3">
        <v>16</v>
      </c>
      <c r="B132" s="125" t="s">
        <v>231</v>
      </c>
      <c r="C132" s="66" t="s">
        <v>165</v>
      </c>
      <c r="D132" s="117">
        <v>8.0579999999999998</v>
      </c>
    </row>
    <row r="133" spans="1:4" ht="18.75" customHeight="1">
      <c r="A133" s="3">
        <v>19</v>
      </c>
      <c r="B133" s="125" t="s">
        <v>236</v>
      </c>
      <c r="C133" s="66" t="s">
        <v>165</v>
      </c>
      <c r="D133" s="117">
        <v>8.0389999999999997</v>
      </c>
    </row>
    <row r="134" spans="1:4" ht="18.75" customHeight="1">
      <c r="A134" s="3">
        <v>20</v>
      </c>
      <c r="B134" s="125" t="s">
        <v>242</v>
      </c>
      <c r="C134" s="66" t="s">
        <v>165</v>
      </c>
      <c r="D134" s="117">
        <v>8.0039999999999996</v>
      </c>
    </row>
    <row r="135" spans="1:4" ht="18.75" customHeight="1">
      <c r="A135" s="3">
        <v>21</v>
      </c>
      <c r="B135" s="125" t="s">
        <v>233</v>
      </c>
      <c r="C135" s="66" t="s">
        <v>165</v>
      </c>
      <c r="D135" s="117">
        <v>8.0020000000000007</v>
      </c>
    </row>
    <row r="136" spans="1:4" ht="18.75" customHeight="1">
      <c r="A136" s="3">
        <v>23</v>
      </c>
      <c r="B136" s="125" t="s">
        <v>229</v>
      </c>
      <c r="C136" s="66" t="s">
        <v>165</v>
      </c>
      <c r="D136" s="117">
        <v>7.9850000000000003</v>
      </c>
    </row>
    <row r="137" spans="1:4" ht="18.75" customHeight="1">
      <c r="A137" s="3">
        <v>25</v>
      </c>
      <c r="B137" s="125" t="s">
        <v>227</v>
      </c>
      <c r="C137" s="66" t="s">
        <v>165</v>
      </c>
      <c r="D137" s="117">
        <v>7.9580000000000002</v>
      </c>
    </row>
    <row r="138" spans="1:4" ht="18.75" customHeight="1">
      <c r="A138" s="3">
        <v>27</v>
      </c>
      <c r="B138" s="125" t="s">
        <v>239</v>
      </c>
      <c r="C138" s="66" t="s">
        <v>165</v>
      </c>
      <c r="D138" s="117">
        <v>7.9320000000000004</v>
      </c>
    </row>
    <row r="139" spans="1:4" ht="18.75" customHeight="1">
      <c r="A139" s="3">
        <v>28</v>
      </c>
      <c r="B139" s="125" t="s">
        <v>234</v>
      </c>
      <c r="C139" s="66" t="s">
        <v>165</v>
      </c>
      <c r="D139" s="117">
        <v>7.9119999999999999</v>
      </c>
    </row>
    <row r="140" spans="1:4" ht="18.75" customHeight="1">
      <c r="A140" s="3">
        <v>30</v>
      </c>
      <c r="B140" s="124" t="s">
        <v>232</v>
      </c>
      <c r="C140" s="66" t="s">
        <v>165</v>
      </c>
      <c r="D140" s="117">
        <v>7.883</v>
      </c>
    </row>
    <row r="141" spans="1:4" ht="18.75" customHeight="1">
      <c r="A141" s="3">
        <v>36</v>
      </c>
      <c r="B141" s="125" t="s">
        <v>241</v>
      </c>
      <c r="C141" s="66" t="s">
        <v>165</v>
      </c>
      <c r="D141" s="117">
        <v>7.8550000000000004</v>
      </c>
    </row>
    <row r="142" spans="1:4" ht="18.75" customHeight="1">
      <c r="A142" s="3">
        <v>38</v>
      </c>
      <c r="B142" s="125" t="s">
        <v>235</v>
      </c>
      <c r="C142" s="66" t="s">
        <v>165</v>
      </c>
      <c r="D142" s="117">
        <v>7.83</v>
      </c>
    </row>
    <row r="143" spans="1:4" ht="18.75" customHeight="1">
      <c r="A143" s="3">
        <v>42</v>
      </c>
      <c r="B143" s="124" t="s">
        <v>250</v>
      </c>
      <c r="C143" s="66" t="s">
        <v>165</v>
      </c>
      <c r="D143" s="117">
        <v>7.774</v>
      </c>
    </row>
    <row r="144" spans="1:4" ht="18.75" customHeight="1">
      <c r="A144" s="3">
        <v>43</v>
      </c>
      <c r="B144" s="125" t="s">
        <v>244</v>
      </c>
      <c r="C144" s="66" t="s">
        <v>165</v>
      </c>
      <c r="D144" s="117">
        <v>7.7729999999999997</v>
      </c>
    </row>
    <row r="145" spans="1:4" ht="18.75" customHeight="1">
      <c r="A145" s="3">
        <v>45</v>
      </c>
      <c r="B145" s="125" t="s">
        <v>246</v>
      </c>
      <c r="C145" s="66" t="s">
        <v>165</v>
      </c>
      <c r="D145" s="117">
        <v>7.7610000000000001</v>
      </c>
    </row>
    <row r="146" spans="1:4" ht="18.75" customHeight="1">
      <c r="A146" s="3">
        <v>47</v>
      </c>
      <c r="B146" s="125" t="s">
        <v>249</v>
      </c>
      <c r="C146" s="66" t="s">
        <v>165</v>
      </c>
      <c r="D146" s="117">
        <v>7.7489999999999997</v>
      </c>
    </row>
    <row r="147" spans="1:4" ht="18.75" customHeight="1">
      <c r="A147" s="3">
        <v>48</v>
      </c>
      <c r="B147" s="125" t="s">
        <v>237</v>
      </c>
      <c r="C147" s="66" t="s">
        <v>165</v>
      </c>
      <c r="D147" s="117">
        <v>7.7320000000000002</v>
      </c>
    </row>
    <row r="148" spans="1:4" ht="18.75" customHeight="1">
      <c r="A148" s="3">
        <v>50</v>
      </c>
      <c r="B148" s="125" t="s">
        <v>245</v>
      </c>
      <c r="C148" s="66" t="s">
        <v>165</v>
      </c>
      <c r="D148" s="117">
        <v>7.7210000000000001</v>
      </c>
    </row>
    <row r="149" spans="1:4" ht="18.75" customHeight="1">
      <c r="A149" s="3">
        <v>51</v>
      </c>
      <c r="B149" s="125" t="s">
        <v>252</v>
      </c>
      <c r="C149" s="66" t="s">
        <v>165</v>
      </c>
      <c r="D149" s="117">
        <v>7.7060000000000004</v>
      </c>
    </row>
    <row r="150" spans="1:4" ht="18.75" customHeight="1">
      <c r="A150" s="3">
        <v>53</v>
      </c>
      <c r="B150" s="125" t="s">
        <v>253</v>
      </c>
      <c r="C150" s="66" t="s">
        <v>165</v>
      </c>
      <c r="D150" s="117">
        <v>7.6950000000000003</v>
      </c>
    </row>
    <row r="151" spans="1:4" ht="18.75" customHeight="1">
      <c r="A151" s="3">
        <v>65</v>
      </c>
      <c r="B151" s="125" t="s">
        <v>247</v>
      </c>
      <c r="C151" s="66" t="s">
        <v>165</v>
      </c>
      <c r="D151" s="117">
        <v>7.5919999999999996</v>
      </c>
    </row>
    <row r="152" spans="1:4" ht="18.75" customHeight="1">
      <c r="A152" s="3">
        <v>68</v>
      </c>
      <c r="B152" s="125" t="s">
        <v>243</v>
      </c>
      <c r="C152" s="66" t="s">
        <v>165</v>
      </c>
      <c r="D152" s="117">
        <v>7.5529999999999999</v>
      </c>
    </row>
    <row r="153" spans="1:4" ht="18.75" customHeight="1">
      <c r="A153" s="3">
        <v>69</v>
      </c>
      <c r="B153" s="125" t="s">
        <v>248</v>
      </c>
      <c r="C153" s="66" t="s">
        <v>165</v>
      </c>
      <c r="D153" s="117">
        <v>7.548</v>
      </c>
    </row>
    <row r="154" spans="1:4" ht="18.75" customHeight="1">
      <c r="A154" s="3">
        <v>72</v>
      </c>
      <c r="B154" s="125" t="s">
        <v>259</v>
      </c>
      <c r="C154" s="66" t="s">
        <v>165</v>
      </c>
      <c r="D154" s="117">
        <v>7.5069999999999997</v>
      </c>
    </row>
    <row r="155" spans="1:4" ht="18.75" customHeight="1">
      <c r="A155" s="3">
        <v>77</v>
      </c>
      <c r="B155" s="125" t="s">
        <v>254</v>
      </c>
      <c r="C155" s="66" t="s">
        <v>165</v>
      </c>
      <c r="D155" s="117">
        <v>7.468</v>
      </c>
    </row>
    <row r="156" spans="1:4" ht="18.75" customHeight="1">
      <c r="A156" s="3">
        <v>79</v>
      </c>
      <c r="B156" s="125" t="s">
        <v>240</v>
      </c>
      <c r="C156" s="66" t="s">
        <v>165</v>
      </c>
      <c r="D156" s="117">
        <v>7.444</v>
      </c>
    </row>
    <row r="157" spans="1:4" ht="18.75" customHeight="1">
      <c r="A157" s="3">
        <v>82</v>
      </c>
      <c r="B157" s="125" t="s">
        <v>256</v>
      </c>
      <c r="C157" s="66" t="s">
        <v>165</v>
      </c>
      <c r="D157" s="117">
        <v>7.4169999999999998</v>
      </c>
    </row>
    <row r="158" spans="1:4" ht="18.75" customHeight="1">
      <c r="A158" s="3">
        <v>84</v>
      </c>
      <c r="B158" s="125" t="s">
        <v>255</v>
      </c>
      <c r="C158" s="66" t="s">
        <v>165</v>
      </c>
      <c r="D158" s="117">
        <v>7.3970000000000002</v>
      </c>
    </row>
    <row r="159" spans="1:4" ht="18.75" customHeight="1">
      <c r="A159" s="3">
        <v>95</v>
      </c>
      <c r="B159" s="125" t="s">
        <v>10</v>
      </c>
      <c r="C159" s="66" t="s">
        <v>165</v>
      </c>
      <c r="D159" s="117">
        <v>7.3390000000000004</v>
      </c>
    </row>
    <row r="160" spans="1:4" ht="18.75" customHeight="1">
      <c r="A160" s="3">
        <v>98</v>
      </c>
      <c r="B160" s="125" t="s">
        <v>12</v>
      </c>
      <c r="C160" s="66" t="s">
        <v>165</v>
      </c>
      <c r="D160" s="117">
        <v>7.3209999999999997</v>
      </c>
    </row>
    <row r="161" spans="1:4" ht="18.75" customHeight="1">
      <c r="A161" s="3">
        <v>100</v>
      </c>
      <c r="B161" s="124" t="s">
        <v>238</v>
      </c>
      <c r="C161" s="66" t="s">
        <v>165</v>
      </c>
      <c r="D161" s="117">
        <v>7.3040000000000003</v>
      </c>
    </row>
    <row r="162" spans="1:4" ht="18.75" customHeight="1">
      <c r="A162" s="3">
        <v>103</v>
      </c>
      <c r="B162" s="124" t="s">
        <v>257</v>
      </c>
      <c r="C162" s="66" t="s">
        <v>165</v>
      </c>
      <c r="D162" s="117">
        <v>7.2939999999999996</v>
      </c>
    </row>
    <row r="163" spans="1:4" ht="18.75" customHeight="1">
      <c r="A163" s="3">
        <v>108</v>
      </c>
      <c r="B163" s="124" t="s">
        <v>7</v>
      </c>
      <c r="C163" s="66" t="s">
        <v>165</v>
      </c>
      <c r="D163" s="117">
        <v>7.2469999999999999</v>
      </c>
    </row>
    <row r="164" spans="1:4" ht="18.75" customHeight="1">
      <c r="A164" s="3">
        <v>111</v>
      </c>
      <c r="B164" s="125" t="s">
        <v>263</v>
      </c>
      <c r="C164" s="66" t="s">
        <v>165</v>
      </c>
      <c r="D164" s="117">
        <v>7.2320000000000002</v>
      </c>
    </row>
    <row r="165" spans="1:4" ht="18.75" customHeight="1">
      <c r="A165" s="3">
        <v>115</v>
      </c>
      <c r="B165" s="125" t="s">
        <v>251</v>
      </c>
      <c r="C165" s="66" t="s">
        <v>165</v>
      </c>
      <c r="D165" s="117">
        <v>7.2220000000000004</v>
      </c>
    </row>
    <row r="166" spans="1:4" ht="18.75" customHeight="1">
      <c r="A166" s="3">
        <v>118</v>
      </c>
      <c r="B166" s="124" t="s">
        <v>261</v>
      </c>
      <c r="C166" s="66" t="s">
        <v>165</v>
      </c>
      <c r="D166" s="117">
        <v>7.1959999999999997</v>
      </c>
    </row>
    <row r="167" spans="1:4" ht="18.75" customHeight="1">
      <c r="A167" s="3">
        <v>119</v>
      </c>
      <c r="B167" s="125" t="s">
        <v>269</v>
      </c>
      <c r="C167" s="66" t="s">
        <v>165</v>
      </c>
      <c r="D167" s="117">
        <v>7.17</v>
      </c>
    </row>
    <row r="168" spans="1:4" ht="18.75" customHeight="1">
      <c r="A168" s="3">
        <v>130</v>
      </c>
      <c r="B168" s="125" t="s">
        <v>258</v>
      </c>
      <c r="C168" s="66" t="s">
        <v>165</v>
      </c>
      <c r="D168" s="117">
        <v>7.024</v>
      </c>
    </row>
    <row r="169" spans="1:4" ht="18.75" customHeight="1">
      <c r="A169" s="3">
        <v>131</v>
      </c>
      <c r="B169" s="125" t="s">
        <v>11</v>
      </c>
      <c r="C169" s="66" t="s">
        <v>165</v>
      </c>
      <c r="D169" s="117">
        <v>7.0209999999999999</v>
      </c>
    </row>
    <row r="170" spans="1:4" ht="18.75" customHeight="1">
      <c r="A170" s="3">
        <v>132</v>
      </c>
      <c r="B170" s="124" t="s">
        <v>262</v>
      </c>
      <c r="C170" s="66" t="s">
        <v>165</v>
      </c>
      <c r="D170" s="117">
        <v>7.016</v>
      </c>
    </row>
    <row r="171" spans="1:4" ht="18.75" customHeight="1">
      <c r="A171" s="3">
        <v>142</v>
      </c>
      <c r="B171" s="125" t="s">
        <v>267</v>
      </c>
      <c r="C171" s="66" t="s">
        <v>165</v>
      </c>
      <c r="D171" s="117">
        <v>6.8959999999999999</v>
      </c>
    </row>
    <row r="172" spans="1:4" ht="18.75" customHeight="1">
      <c r="A172" s="3">
        <v>143</v>
      </c>
      <c r="B172" s="125" t="s">
        <v>268</v>
      </c>
      <c r="C172" s="66" t="s">
        <v>165</v>
      </c>
      <c r="D172" s="117">
        <v>6.89</v>
      </c>
    </row>
    <row r="173" spans="1:4" ht="18.75" customHeight="1">
      <c r="A173" s="3">
        <v>147</v>
      </c>
      <c r="B173" s="125" t="s">
        <v>273</v>
      </c>
      <c r="C173" s="66" t="s">
        <v>165</v>
      </c>
      <c r="D173" s="117">
        <v>6.8170000000000002</v>
      </c>
    </row>
    <row r="174" spans="1:4" ht="18.75" customHeight="1">
      <c r="A174" s="3">
        <v>155</v>
      </c>
      <c r="B174" s="125" t="s">
        <v>264</v>
      </c>
      <c r="C174" s="66" t="s">
        <v>165</v>
      </c>
      <c r="D174" s="117">
        <v>6.6660000000000004</v>
      </c>
    </row>
    <row r="175" spans="1:4" ht="18.75" customHeight="1">
      <c r="A175" s="3">
        <v>159</v>
      </c>
      <c r="B175" s="125" t="s">
        <v>260</v>
      </c>
      <c r="C175" s="66" t="s">
        <v>165</v>
      </c>
      <c r="D175" s="117">
        <v>6.5709999999999997</v>
      </c>
    </row>
    <row r="176" spans="1:4" ht="18.75" customHeight="1">
      <c r="A176" s="3">
        <v>164</v>
      </c>
      <c r="B176" s="124" t="s">
        <v>274</v>
      </c>
      <c r="C176" s="66" t="s">
        <v>165</v>
      </c>
      <c r="D176" s="117">
        <v>6.5110000000000001</v>
      </c>
    </row>
    <row r="177" spans="1:4" ht="18.75" customHeight="1">
      <c r="A177" s="3">
        <v>171</v>
      </c>
      <c r="B177" s="124" t="s">
        <v>272</v>
      </c>
      <c r="C177" s="66" t="s">
        <v>165</v>
      </c>
      <c r="D177" s="117">
        <v>6.327</v>
      </c>
    </row>
    <row r="178" spans="1:4" ht="18.75" customHeight="1">
      <c r="A178" s="3">
        <v>175</v>
      </c>
      <c r="B178" s="125" t="s">
        <v>6</v>
      </c>
      <c r="C178" s="66" t="s">
        <v>165</v>
      </c>
      <c r="D178" s="117">
        <v>6.2729999999999997</v>
      </c>
    </row>
    <row r="179" spans="1:4" ht="18.75" customHeight="1">
      <c r="A179" s="3">
        <v>178</v>
      </c>
      <c r="B179" s="125" t="s">
        <v>270</v>
      </c>
      <c r="C179" s="66" t="s">
        <v>165</v>
      </c>
      <c r="D179" s="117">
        <v>6.0960000000000001</v>
      </c>
    </row>
    <row r="180" spans="1:4" ht="18.75" customHeight="1">
      <c r="A180" s="3">
        <v>180</v>
      </c>
      <c r="B180" s="125" t="s">
        <v>271</v>
      </c>
      <c r="C180" s="66" t="s">
        <v>165</v>
      </c>
      <c r="D180" s="117">
        <v>5.9969999999999999</v>
      </c>
    </row>
    <row r="181" spans="1:4" ht="18.75" customHeight="1">
      <c r="A181" s="3">
        <v>191</v>
      </c>
      <c r="B181" s="124" t="s">
        <v>265</v>
      </c>
      <c r="C181" s="66" t="s">
        <v>165</v>
      </c>
      <c r="D181" s="117">
        <v>5.5940000000000003</v>
      </c>
    </row>
    <row r="182" spans="1:4" ht="18.75" customHeight="1">
      <c r="A182" s="3">
        <v>196</v>
      </c>
      <c r="B182" s="124" t="s">
        <v>266</v>
      </c>
      <c r="C182" s="66" t="s">
        <v>165</v>
      </c>
      <c r="D182" s="117">
        <v>5.4050000000000002</v>
      </c>
    </row>
    <row r="183" spans="1:4" ht="18.75" customHeight="1">
      <c r="A183" s="3">
        <v>239</v>
      </c>
      <c r="B183" s="125" t="s">
        <v>275</v>
      </c>
      <c r="C183" s="66" t="s">
        <v>165</v>
      </c>
      <c r="D183" s="117">
        <v>4.1920000000000002</v>
      </c>
    </row>
    <row r="184" spans="1:4" ht="18.75" customHeight="1">
      <c r="A184" s="3">
        <v>8</v>
      </c>
      <c r="B184" s="118" t="s">
        <v>288</v>
      </c>
      <c r="C184" s="119" t="s">
        <v>157</v>
      </c>
      <c r="D184" s="120">
        <v>8.14</v>
      </c>
    </row>
    <row r="185" spans="1:4" ht="18.75" customHeight="1">
      <c r="A185" s="3">
        <v>13</v>
      </c>
      <c r="B185" s="118" t="s">
        <v>285</v>
      </c>
      <c r="C185" s="119" t="s">
        <v>157</v>
      </c>
      <c r="D185" s="120">
        <v>8.1</v>
      </c>
    </row>
    <row r="186" spans="1:4" ht="18.75" customHeight="1">
      <c r="A186" s="3">
        <v>31</v>
      </c>
      <c r="B186" s="118" t="s">
        <v>291</v>
      </c>
      <c r="C186" s="119" t="s">
        <v>157</v>
      </c>
      <c r="D186" s="120">
        <v>7.88</v>
      </c>
    </row>
    <row r="187" spans="1:4" ht="18.75" customHeight="1">
      <c r="A187" s="3">
        <v>39</v>
      </c>
      <c r="B187" s="118" t="s">
        <v>235</v>
      </c>
      <c r="C187" s="119" t="s">
        <v>157</v>
      </c>
      <c r="D187" s="120">
        <v>7.83</v>
      </c>
    </row>
    <row r="188" spans="1:4" ht="18.75" customHeight="1">
      <c r="A188" s="3">
        <v>54</v>
      </c>
      <c r="B188" s="118" t="s">
        <v>286</v>
      </c>
      <c r="C188" s="119" t="s">
        <v>157</v>
      </c>
      <c r="D188" s="120">
        <v>7.69</v>
      </c>
    </row>
    <row r="189" spans="1:4" ht="18.75" customHeight="1">
      <c r="A189" s="3">
        <v>61</v>
      </c>
      <c r="B189" s="118" t="s">
        <v>294</v>
      </c>
      <c r="C189" s="119" t="s">
        <v>157</v>
      </c>
      <c r="D189" s="120">
        <v>7.64</v>
      </c>
    </row>
    <row r="190" spans="1:4" ht="18.75" customHeight="1">
      <c r="A190" s="3">
        <v>67</v>
      </c>
      <c r="B190" s="118" t="s">
        <v>296</v>
      </c>
      <c r="C190" s="119" t="s">
        <v>157</v>
      </c>
      <c r="D190" s="120">
        <v>7.56</v>
      </c>
    </row>
    <row r="191" spans="1:4" ht="18.75" customHeight="1">
      <c r="A191" s="3">
        <v>74</v>
      </c>
      <c r="B191" s="118" t="s">
        <v>281</v>
      </c>
      <c r="C191" s="119" t="s">
        <v>157</v>
      </c>
      <c r="D191" s="120">
        <v>7.5</v>
      </c>
    </row>
    <row r="192" spans="1:4" ht="18.75" customHeight="1">
      <c r="A192" s="3">
        <v>80</v>
      </c>
      <c r="B192" s="118" t="s">
        <v>295</v>
      </c>
      <c r="C192" s="119" t="s">
        <v>157</v>
      </c>
      <c r="D192" s="120">
        <v>7.44</v>
      </c>
    </row>
    <row r="193" spans="1:4" ht="18.75" customHeight="1">
      <c r="A193" s="3">
        <v>91</v>
      </c>
      <c r="B193" s="118" t="s">
        <v>292</v>
      </c>
      <c r="C193" s="119" t="s">
        <v>157</v>
      </c>
      <c r="D193" s="120">
        <v>7.35</v>
      </c>
    </row>
    <row r="194" spans="1:4" ht="18.75" customHeight="1">
      <c r="A194" s="3">
        <v>96</v>
      </c>
      <c r="B194" s="118" t="s">
        <v>287</v>
      </c>
      <c r="C194" s="119" t="s">
        <v>157</v>
      </c>
      <c r="D194" s="120">
        <v>7.33</v>
      </c>
    </row>
    <row r="195" spans="1:4" ht="18.75" customHeight="1">
      <c r="A195" s="3">
        <v>106</v>
      </c>
      <c r="B195" s="118" t="s">
        <v>8</v>
      </c>
      <c r="C195" s="119" t="s">
        <v>157</v>
      </c>
      <c r="D195" s="120">
        <v>7.29</v>
      </c>
    </row>
    <row r="196" spans="1:4" ht="18.75" customHeight="1">
      <c r="A196" s="3">
        <v>107</v>
      </c>
      <c r="B196" s="118" t="s">
        <v>283</v>
      </c>
      <c r="C196" s="119" t="s">
        <v>157</v>
      </c>
      <c r="D196" s="120">
        <v>7.26</v>
      </c>
    </row>
    <row r="197" spans="1:4" ht="18.75" customHeight="1">
      <c r="A197" s="3">
        <v>121</v>
      </c>
      <c r="B197" s="118" t="s">
        <v>290</v>
      </c>
      <c r="C197" s="119" t="s">
        <v>157</v>
      </c>
      <c r="D197" s="120">
        <v>7.13</v>
      </c>
    </row>
    <row r="198" spans="1:4" ht="18.75" customHeight="1">
      <c r="A198" s="3">
        <v>124</v>
      </c>
      <c r="B198" s="118" t="s">
        <v>280</v>
      </c>
      <c r="C198" s="119" t="s">
        <v>157</v>
      </c>
      <c r="D198" s="120">
        <v>7.09</v>
      </c>
    </row>
    <row r="199" spans="1:4" ht="18.75" customHeight="1">
      <c r="A199" s="3">
        <v>138</v>
      </c>
      <c r="B199" s="118" t="s">
        <v>277</v>
      </c>
      <c r="C199" s="119" t="s">
        <v>157</v>
      </c>
      <c r="D199" s="120">
        <v>6.98</v>
      </c>
    </row>
    <row r="200" spans="1:4" ht="18.75" customHeight="1">
      <c r="A200" s="3">
        <v>139</v>
      </c>
      <c r="B200" s="118" t="s">
        <v>289</v>
      </c>
      <c r="C200" s="119" t="s">
        <v>157</v>
      </c>
      <c r="D200" s="120">
        <v>6.97</v>
      </c>
    </row>
    <row r="201" spans="1:4" ht="18.75" customHeight="1">
      <c r="A201" s="3">
        <v>145</v>
      </c>
      <c r="B201" s="118" t="s">
        <v>276</v>
      </c>
      <c r="C201" s="119" t="s">
        <v>157</v>
      </c>
      <c r="D201" s="120">
        <v>6.85</v>
      </c>
    </row>
    <row r="202" spans="1:4" ht="18.75" customHeight="1">
      <c r="A202" s="3">
        <v>150</v>
      </c>
      <c r="B202" s="118" t="s">
        <v>293</v>
      </c>
      <c r="C202" s="119" t="s">
        <v>157</v>
      </c>
      <c r="D202" s="120">
        <v>6.73</v>
      </c>
    </row>
    <row r="203" spans="1:4" ht="18.75" customHeight="1">
      <c r="A203" s="3">
        <v>151</v>
      </c>
      <c r="B203" s="118" t="s">
        <v>278</v>
      </c>
      <c r="C203" s="119" t="s">
        <v>157</v>
      </c>
      <c r="D203" s="120">
        <v>6.72</v>
      </c>
    </row>
    <row r="204" spans="1:4" ht="18.75" customHeight="1">
      <c r="A204" s="3">
        <v>152</v>
      </c>
      <c r="B204" s="118" t="s">
        <v>297</v>
      </c>
      <c r="C204" s="119" t="s">
        <v>157</v>
      </c>
      <c r="D204" s="120">
        <v>6.71</v>
      </c>
    </row>
    <row r="205" spans="1:4" ht="18.75" customHeight="1">
      <c r="A205" s="3">
        <v>153</v>
      </c>
      <c r="B205" s="118" t="s">
        <v>298</v>
      </c>
      <c r="C205" s="119" t="s">
        <v>157</v>
      </c>
      <c r="D205" s="120">
        <v>6.7</v>
      </c>
    </row>
    <row r="206" spans="1:4" ht="18.75" customHeight="1">
      <c r="A206" s="3">
        <v>169</v>
      </c>
      <c r="B206" s="118" t="s">
        <v>282</v>
      </c>
      <c r="C206" s="119" t="s">
        <v>157</v>
      </c>
      <c r="D206" s="120">
        <v>6.37</v>
      </c>
    </row>
    <row r="207" spans="1:4" ht="18.75" customHeight="1">
      <c r="A207" s="3">
        <v>174</v>
      </c>
      <c r="B207" s="118" t="s">
        <v>279</v>
      </c>
      <c r="C207" s="119" t="s">
        <v>157</v>
      </c>
      <c r="D207" s="120">
        <v>6.28</v>
      </c>
    </row>
    <row r="208" spans="1:4" ht="18.75" customHeight="1">
      <c r="A208" s="3">
        <v>189</v>
      </c>
      <c r="B208" s="118" t="s">
        <v>264</v>
      </c>
      <c r="C208" s="119" t="s">
        <v>157</v>
      </c>
      <c r="D208" s="120">
        <v>5.76</v>
      </c>
    </row>
    <row r="209" spans="1:4" ht="18.75" customHeight="1">
      <c r="A209" s="3">
        <v>240</v>
      </c>
      <c r="B209" s="118" t="s">
        <v>284</v>
      </c>
      <c r="C209" s="119" t="s">
        <v>157</v>
      </c>
      <c r="D209" s="120">
        <v>4.18</v>
      </c>
    </row>
    <row r="210" spans="1:4" ht="18.75" customHeight="1">
      <c r="A210" s="3">
        <v>2</v>
      </c>
      <c r="B210" s="111" t="s">
        <v>312</v>
      </c>
      <c r="C210" s="112" t="s">
        <v>22</v>
      </c>
      <c r="D210" s="113">
        <v>8.3000000000000007</v>
      </c>
    </row>
    <row r="211" spans="1:4" ht="18.75" customHeight="1">
      <c r="A211" s="3">
        <v>14</v>
      </c>
      <c r="B211" s="111" t="s">
        <v>317</v>
      </c>
      <c r="C211" s="112" t="s">
        <v>22</v>
      </c>
      <c r="D211" s="113">
        <v>8.09</v>
      </c>
    </row>
    <row r="212" spans="1:4" ht="18.75" customHeight="1">
      <c r="A212" s="3">
        <v>15</v>
      </c>
      <c r="B212" s="111" t="s">
        <v>314</v>
      </c>
      <c r="C212" s="112" t="s">
        <v>22</v>
      </c>
      <c r="D212" s="113">
        <v>8.06</v>
      </c>
    </row>
    <row r="213" spans="1:4" ht="18.75" customHeight="1">
      <c r="A213" s="3">
        <v>26</v>
      </c>
      <c r="B213" s="111" t="s">
        <v>316</v>
      </c>
      <c r="C213" s="112" t="s">
        <v>22</v>
      </c>
      <c r="D213" s="113">
        <v>7.95</v>
      </c>
    </row>
    <row r="214" spans="1:4" ht="18.75" customHeight="1">
      <c r="A214" s="3">
        <v>32</v>
      </c>
      <c r="B214" s="111" t="s">
        <v>305</v>
      </c>
      <c r="C214" s="112" t="s">
        <v>22</v>
      </c>
      <c r="D214" s="113">
        <v>7.87</v>
      </c>
    </row>
    <row r="215" spans="1:4" ht="18.75" customHeight="1">
      <c r="A215" s="3">
        <v>37</v>
      </c>
      <c r="B215" s="111" t="s">
        <v>310</v>
      </c>
      <c r="C215" s="112" t="s">
        <v>22</v>
      </c>
      <c r="D215" s="113">
        <v>7.84</v>
      </c>
    </row>
    <row r="216" spans="1:4" ht="18.75" customHeight="1">
      <c r="A216" s="3">
        <v>52</v>
      </c>
      <c r="B216" s="111" t="s">
        <v>325</v>
      </c>
      <c r="C216" s="112" t="s">
        <v>22</v>
      </c>
      <c r="D216" s="113">
        <v>7.7</v>
      </c>
    </row>
    <row r="217" spans="1:4" ht="18.75" customHeight="1">
      <c r="A217" s="3">
        <v>70</v>
      </c>
      <c r="B217" s="111" t="s">
        <v>320</v>
      </c>
      <c r="C217" s="112" t="s">
        <v>22</v>
      </c>
      <c r="D217" s="113">
        <v>7.52</v>
      </c>
    </row>
    <row r="218" spans="1:4" ht="18.75" customHeight="1">
      <c r="A218" s="3">
        <v>73</v>
      </c>
      <c r="B218" s="111" t="s">
        <v>311</v>
      </c>
      <c r="C218" s="112" t="s">
        <v>22</v>
      </c>
      <c r="D218" s="113">
        <v>7.5</v>
      </c>
    </row>
    <row r="219" spans="1:4" ht="18.75" customHeight="1">
      <c r="A219" s="3">
        <v>75</v>
      </c>
      <c r="B219" s="111" t="s">
        <v>300</v>
      </c>
      <c r="C219" s="112" t="s">
        <v>22</v>
      </c>
      <c r="D219" s="113">
        <v>7.48</v>
      </c>
    </row>
    <row r="220" spans="1:4" ht="18.75" customHeight="1">
      <c r="A220" s="3">
        <v>81</v>
      </c>
      <c r="B220" s="111" t="s">
        <v>302</v>
      </c>
      <c r="C220" s="112" t="s">
        <v>22</v>
      </c>
      <c r="D220" s="113">
        <v>7.42</v>
      </c>
    </row>
    <row r="221" spans="1:4" ht="18.75" customHeight="1">
      <c r="A221" s="3">
        <v>85</v>
      </c>
      <c r="B221" s="111" t="s">
        <v>304</v>
      </c>
      <c r="C221" s="112" t="s">
        <v>22</v>
      </c>
      <c r="D221" s="113">
        <v>7.39</v>
      </c>
    </row>
    <row r="222" spans="1:4" ht="18.75" customHeight="1">
      <c r="A222" s="3">
        <v>88</v>
      </c>
      <c r="B222" s="111" t="s">
        <v>321</v>
      </c>
      <c r="C222" s="112" t="s">
        <v>22</v>
      </c>
      <c r="D222" s="113">
        <v>7.36</v>
      </c>
    </row>
    <row r="223" spans="1:4" ht="18.75" customHeight="1">
      <c r="A223" s="3">
        <v>89</v>
      </c>
      <c r="B223" s="111" t="s">
        <v>308</v>
      </c>
      <c r="C223" s="112" t="s">
        <v>22</v>
      </c>
      <c r="D223" s="113">
        <v>7.35</v>
      </c>
    </row>
    <row r="224" spans="1:4" ht="18.75" customHeight="1">
      <c r="A224" s="3">
        <v>90</v>
      </c>
      <c r="B224" s="111" t="s">
        <v>324</v>
      </c>
      <c r="C224" s="112" t="s">
        <v>22</v>
      </c>
      <c r="D224" s="113">
        <v>7.35</v>
      </c>
    </row>
    <row r="225" spans="1:4" ht="18.75" customHeight="1">
      <c r="A225" s="3">
        <v>94</v>
      </c>
      <c r="B225" s="111" t="s">
        <v>301</v>
      </c>
      <c r="C225" s="112" t="s">
        <v>22</v>
      </c>
      <c r="D225" s="113">
        <v>7.34</v>
      </c>
    </row>
    <row r="226" spans="1:4" ht="18.75" customHeight="1">
      <c r="A226" s="3">
        <v>104</v>
      </c>
      <c r="B226" s="111" t="s">
        <v>315</v>
      </c>
      <c r="C226" s="112" t="s">
        <v>22</v>
      </c>
      <c r="D226" s="113">
        <v>7.29</v>
      </c>
    </row>
    <row r="227" spans="1:4" ht="18.75" customHeight="1">
      <c r="A227" s="3">
        <v>105</v>
      </c>
      <c r="B227" s="111" t="s">
        <v>322</v>
      </c>
      <c r="C227" s="112" t="s">
        <v>22</v>
      </c>
      <c r="D227" s="113">
        <v>7.29</v>
      </c>
    </row>
    <row r="228" spans="1:4" ht="18.75" customHeight="1">
      <c r="A228" s="3">
        <v>109</v>
      </c>
      <c r="B228" s="111" t="s">
        <v>309</v>
      </c>
      <c r="C228" s="112" t="s">
        <v>22</v>
      </c>
      <c r="D228" s="113">
        <v>7.24</v>
      </c>
    </row>
    <row r="229" spans="1:4" ht="18.75" customHeight="1">
      <c r="A229" s="3">
        <v>110</v>
      </c>
      <c r="B229" s="111" t="s">
        <v>319</v>
      </c>
      <c r="C229" s="112" t="s">
        <v>22</v>
      </c>
      <c r="D229" s="113">
        <v>7.24</v>
      </c>
    </row>
    <row r="230" spans="1:4" ht="18.75" customHeight="1">
      <c r="A230" s="3">
        <v>112</v>
      </c>
      <c r="B230" s="111" t="s">
        <v>313</v>
      </c>
      <c r="C230" s="112" t="s">
        <v>22</v>
      </c>
      <c r="D230" s="113">
        <v>7.23</v>
      </c>
    </row>
    <row r="231" spans="1:4" ht="18.75" customHeight="1">
      <c r="A231" s="3">
        <v>116</v>
      </c>
      <c r="B231" s="114" t="s">
        <v>327</v>
      </c>
      <c r="C231" s="112" t="s">
        <v>22</v>
      </c>
      <c r="D231" s="113">
        <v>7.22</v>
      </c>
    </row>
    <row r="232" spans="1:4" ht="18.75" customHeight="1">
      <c r="A232" s="3">
        <v>122</v>
      </c>
      <c r="B232" s="111" t="s">
        <v>307</v>
      </c>
      <c r="C232" s="112" t="s">
        <v>22</v>
      </c>
      <c r="D232" s="113">
        <v>7.12</v>
      </c>
    </row>
    <row r="233" spans="1:4" ht="18.75" customHeight="1">
      <c r="A233" s="3">
        <v>125</v>
      </c>
      <c r="B233" s="111" t="s">
        <v>306</v>
      </c>
      <c r="C233" s="112" t="s">
        <v>22</v>
      </c>
      <c r="D233" s="113">
        <v>7.07</v>
      </c>
    </row>
    <row r="234" spans="1:4" ht="18.75" customHeight="1">
      <c r="A234" s="3">
        <v>126</v>
      </c>
      <c r="B234" s="111" t="s">
        <v>318</v>
      </c>
      <c r="C234" s="112" t="s">
        <v>22</v>
      </c>
      <c r="D234" s="113">
        <v>7.06</v>
      </c>
    </row>
    <row r="235" spans="1:4" ht="18.75" customHeight="1">
      <c r="A235" s="3">
        <v>129</v>
      </c>
      <c r="B235" s="111" t="s">
        <v>303</v>
      </c>
      <c r="C235" s="112" t="s">
        <v>22</v>
      </c>
      <c r="D235" s="113">
        <v>7.04</v>
      </c>
    </row>
    <row r="236" spans="1:4" ht="18.75" customHeight="1">
      <c r="A236" s="3">
        <v>136</v>
      </c>
      <c r="B236" s="111" t="s">
        <v>323</v>
      </c>
      <c r="C236" s="112" t="s">
        <v>22</v>
      </c>
      <c r="D236" s="113">
        <v>6.99</v>
      </c>
    </row>
    <row r="237" spans="1:4" ht="18.75" customHeight="1">
      <c r="A237" s="3">
        <v>140</v>
      </c>
      <c r="B237" s="111" t="s">
        <v>326</v>
      </c>
      <c r="C237" s="112" t="s">
        <v>22</v>
      </c>
      <c r="D237" s="113">
        <v>6.95</v>
      </c>
    </row>
    <row r="238" spans="1:4" ht="18.75" customHeight="1">
      <c r="A238" s="3">
        <v>148</v>
      </c>
      <c r="B238" s="111" t="s">
        <v>299</v>
      </c>
      <c r="C238" s="112" t="s">
        <v>22</v>
      </c>
      <c r="D238" s="113">
        <v>6.78</v>
      </c>
    </row>
    <row r="239" spans="1:4" ht="18.75" customHeight="1">
      <c r="A239" s="3">
        <v>182</v>
      </c>
      <c r="B239" s="114" t="s">
        <v>390</v>
      </c>
      <c r="C239" s="112" t="s">
        <v>22</v>
      </c>
      <c r="D239" s="113">
        <v>5.96</v>
      </c>
    </row>
    <row r="240" spans="1:4" ht="18.75" customHeight="1">
      <c r="A240" s="3">
        <v>195</v>
      </c>
      <c r="B240" s="114" t="s">
        <v>392</v>
      </c>
      <c r="C240" s="112" t="s">
        <v>22</v>
      </c>
      <c r="D240" s="113">
        <v>5.45</v>
      </c>
    </row>
    <row r="241" spans="1:4" ht="18.75" customHeight="1">
      <c r="A241" s="3">
        <v>202</v>
      </c>
      <c r="B241" s="114" t="s">
        <v>389</v>
      </c>
      <c r="C241" s="112" t="s">
        <v>22</v>
      </c>
      <c r="D241" s="113">
        <v>5.19</v>
      </c>
    </row>
    <row r="242" spans="1:4" ht="18.75" customHeight="1">
      <c r="A242" s="3">
        <v>203</v>
      </c>
      <c r="B242" s="114" t="s">
        <v>394</v>
      </c>
      <c r="C242" s="112" t="s">
        <v>22</v>
      </c>
      <c r="D242" s="113">
        <v>5.18</v>
      </c>
    </row>
    <row r="243" spans="1:4" ht="18.75" customHeight="1">
      <c r="A243" s="3">
        <v>204</v>
      </c>
      <c r="B243" s="114" t="s">
        <v>397</v>
      </c>
      <c r="C243" s="112" t="s">
        <v>22</v>
      </c>
      <c r="D243" s="113">
        <v>5.18</v>
      </c>
    </row>
    <row r="244" spans="1:4" ht="18.75" customHeight="1">
      <c r="A244" s="3">
        <v>210</v>
      </c>
      <c r="B244" s="114" t="s">
        <v>391</v>
      </c>
      <c r="C244" s="112" t="s">
        <v>22</v>
      </c>
      <c r="D244" s="113">
        <v>5.0599999999999996</v>
      </c>
    </row>
    <row r="245" spans="1:4" ht="18.75" customHeight="1">
      <c r="A245" s="3">
        <v>216</v>
      </c>
      <c r="B245" s="114" t="s">
        <v>396</v>
      </c>
      <c r="C245" s="112" t="s">
        <v>22</v>
      </c>
      <c r="D245" s="113">
        <v>4.82</v>
      </c>
    </row>
    <row r="246" spans="1:4" ht="18.75" customHeight="1">
      <c r="A246" s="3">
        <v>218</v>
      </c>
      <c r="B246" s="114" t="s">
        <v>399</v>
      </c>
      <c r="C246" s="112" t="s">
        <v>22</v>
      </c>
      <c r="D246" s="113">
        <v>4.8</v>
      </c>
    </row>
    <row r="247" spans="1:4" ht="18.75" customHeight="1">
      <c r="A247" s="3">
        <v>221</v>
      </c>
      <c r="B247" s="111" t="s">
        <v>398</v>
      </c>
      <c r="C247" s="112" t="s">
        <v>22</v>
      </c>
      <c r="D247" s="113">
        <v>4.78</v>
      </c>
    </row>
    <row r="248" spans="1:4" ht="18.75" customHeight="1">
      <c r="A248" s="3">
        <v>224</v>
      </c>
      <c r="B248" s="111" t="s">
        <v>393</v>
      </c>
      <c r="C248" s="112" t="s">
        <v>22</v>
      </c>
      <c r="D248" s="113">
        <v>4.72</v>
      </c>
    </row>
    <row r="249" spans="1:4" ht="18.75" customHeight="1">
      <c r="A249" s="3">
        <v>230</v>
      </c>
      <c r="B249" s="114" t="s">
        <v>400</v>
      </c>
      <c r="C249" s="112" t="s">
        <v>22</v>
      </c>
      <c r="D249" s="113">
        <v>4.37</v>
      </c>
    </row>
    <row r="250" spans="1:4" ht="18.75" customHeight="1">
      <c r="A250" s="3">
        <v>233</v>
      </c>
      <c r="B250" s="114" t="s">
        <v>395</v>
      </c>
      <c r="C250" s="112" t="s">
        <v>22</v>
      </c>
      <c r="D250" s="113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65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295" t="s">
        <v>404</v>
      </c>
      <c r="B1" s="295"/>
      <c r="C1" s="295"/>
      <c r="D1" s="295"/>
      <c r="E1" s="295"/>
      <c r="F1" s="295"/>
      <c r="G1" s="295"/>
      <c r="H1" s="295"/>
    </row>
    <row r="2" spans="1:8">
      <c r="A2" s="40" t="s">
        <v>0</v>
      </c>
      <c r="B2" s="40" t="s">
        <v>1</v>
      </c>
      <c r="C2" s="40" t="s">
        <v>225</v>
      </c>
      <c r="D2" s="64" t="s">
        <v>224</v>
      </c>
      <c r="E2" s="40" t="s">
        <v>0</v>
      </c>
      <c r="F2" s="40" t="s">
        <v>1</v>
      </c>
      <c r="G2" s="40" t="s">
        <v>225</v>
      </c>
      <c r="H2" s="64" t="s">
        <v>224</v>
      </c>
    </row>
    <row r="3" spans="1:8" ht="18.75" customHeight="1">
      <c r="A3" s="3">
        <v>1</v>
      </c>
      <c r="B3" s="133" t="s">
        <v>226</v>
      </c>
      <c r="C3" s="134" t="s">
        <v>165</v>
      </c>
      <c r="D3" s="135">
        <v>8.3130000000000006</v>
      </c>
      <c r="E3" s="3">
        <v>26</v>
      </c>
      <c r="F3" s="139" t="s">
        <v>316</v>
      </c>
      <c r="G3" s="134" t="s">
        <v>22</v>
      </c>
      <c r="H3" s="140">
        <v>7.95</v>
      </c>
    </row>
    <row r="4" spans="1:8" ht="18.75" customHeight="1">
      <c r="A4" s="3">
        <v>2</v>
      </c>
      <c r="B4" s="139" t="s">
        <v>312</v>
      </c>
      <c r="C4" s="134" t="s">
        <v>22</v>
      </c>
      <c r="D4" s="140">
        <v>8.3000000000000007</v>
      </c>
      <c r="E4" s="3">
        <v>27</v>
      </c>
      <c r="F4" s="136" t="s">
        <v>239</v>
      </c>
      <c r="G4" s="134" t="s">
        <v>165</v>
      </c>
      <c r="H4" s="135">
        <v>7.9320000000000004</v>
      </c>
    </row>
    <row r="5" spans="1:8" ht="18.75" customHeight="1">
      <c r="A5" s="3">
        <v>3</v>
      </c>
      <c r="B5" s="130" t="s">
        <v>94</v>
      </c>
      <c r="C5" s="130" t="s">
        <v>21</v>
      </c>
      <c r="D5" s="131">
        <v>8.23</v>
      </c>
      <c r="E5" s="3">
        <v>28</v>
      </c>
      <c r="F5" s="136" t="s">
        <v>234</v>
      </c>
      <c r="G5" s="134" t="s">
        <v>165</v>
      </c>
      <c r="H5" s="135">
        <v>7.9119999999999999</v>
      </c>
    </row>
    <row r="6" spans="1:8" ht="18.75" customHeight="1">
      <c r="A6" s="3">
        <v>4</v>
      </c>
      <c r="B6" s="136" t="s">
        <v>230</v>
      </c>
      <c r="C6" s="134" t="s">
        <v>165</v>
      </c>
      <c r="D6" s="135">
        <v>8.2080000000000002</v>
      </c>
      <c r="E6" s="3">
        <v>29</v>
      </c>
      <c r="F6" s="130" t="s">
        <v>95</v>
      </c>
      <c r="G6" s="130" t="s">
        <v>21</v>
      </c>
      <c r="H6" s="131">
        <v>7.91</v>
      </c>
    </row>
    <row r="7" spans="1:8" ht="18.75" customHeight="1">
      <c r="A7" s="3">
        <v>5</v>
      </c>
      <c r="B7" s="136" t="s">
        <v>228</v>
      </c>
      <c r="C7" s="134" t="s">
        <v>165</v>
      </c>
      <c r="D7" s="135">
        <v>8.2059999999999995</v>
      </c>
      <c r="E7" s="3">
        <v>30</v>
      </c>
      <c r="F7" s="133" t="s">
        <v>232</v>
      </c>
      <c r="G7" s="134" t="s">
        <v>165</v>
      </c>
      <c r="H7" s="135">
        <v>7.883</v>
      </c>
    </row>
    <row r="8" spans="1:8" ht="18.75" customHeight="1">
      <c r="A8" s="3">
        <v>6</v>
      </c>
      <c r="B8" s="133" t="s">
        <v>32</v>
      </c>
      <c r="C8" s="134" t="s">
        <v>23</v>
      </c>
      <c r="D8" s="135">
        <v>8.2010000000000005</v>
      </c>
      <c r="E8" s="3">
        <v>31</v>
      </c>
      <c r="F8" s="137" t="s">
        <v>291</v>
      </c>
      <c r="G8" s="134" t="s">
        <v>157</v>
      </c>
      <c r="H8" s="138">
        <v>7.88</v>
      </c>
    </row>
    <row r="9" spans="1:8" ht="18.75" customHeight="1">
      <c r="A9" s="3">
        <v>7</v>
      </c>
      <c r="B9" s="133" t="s">
        <v>35</v>
      </c>
      <c r="C9" s="134" t="s">
        <v>23</v>
      </c>
      <c r="D9" s="135">
        <v>8.1910000000000007</v>
      </c>
      <c r="E9" s="3">
        <v>32</v>
      </c>
      <c r="F9" s="139" t="s">
        <v>305</v>
      </c>
      <c r="G9" s="134" t="s">
        <v>22</v>
      </c>
      <c r="H9" s="140">
        <v>7.87</v>
      </c>
    </row>
    <row r="10" spans="1:8" ht="18.75" customHeight="1">
      <c r="A10" s="3">
        <v>8</v>
      </c>
      <c r="B10" s="137" t="s">
        <v>288</v>
      </c>
      <c r="C10" s="134" t="s">
        <v>157</v>
      </c>
      <c r="D10" s="138">
        <v>8.14</v>
      </c>
      <c r="E10" s="3">
        <v>33</v>
      </c>
      <c r="F10" s="133" t="s">
        <v>27</v>
      </c>
      <c r="G10" s="134" t="s">
        <v>23</v>
      </c>
      <c r="H10" s="135">
        <v>7.8659999999999997</v>
      </c>
    </row>
    <row r="11" spans="1:8" ht="18.75" customHeight="1">
      <c r="A11" s="3">
        <v>9</v>
      </c>
      <c r="B11" s="133" t="s">
        <v>24</v>
      </c>
      <c r="C11" s="134" t="s">
        <v>23</v>
      </c>
      <c r="D11" s="135">
        <v>8.1219999999999999</v>
      </c>
      <c r="E11" s="3">
        <v>34</v>
      </c>
      <c r="F11" s="130" t="s">
        <v>103</v>
      </c>
      <c r="G11" s="130" t="s">
        <v>21</v>
      </c>
      <c r="H11" s="131">
        <v>7.86</v>
      </c>
    </row>
    <row r="12" spans="1:8" ht="18.75" customHeight="1">
      <c r="A12" s="3">
        <v>10</v>
      </c>
      <c r="B12" s="133" t="s">
        <v>36</v>
      </c>
      <c r="C12" s="134" t="s">
        <v>23</v>
      </c>
      <c r="D12" s="135">
        <v>8.1180000000000003</v>
      </c>
      <c r="E12" s="3">
        <v>35</v>
      </c>
      <c r="F12" s="133" t="s">
        <v>42</v>
      </c>
      <c r="G12" s="134" t="s">
        <v>23</v>
      </c>
      <c r="H12" s="135">
        <v>7.8559999999999999</v>
      </c>
    </row>
    <row r="13" spans="1:8" ht="18.75" customHeight="1">
      <c r="A13" s="3">
        <v>11</v>
      </c>
      <c r="B13" s="136" t="s">
        <v>9</v>
      </c>
      <c r="C13" s="134" t="s">
        <v>165</v>
      </c>
      <c r="D13" s="135">
        <v>8.11</v>
      </c>
      <c r="E13" s="3">
        <v>36</v>
      </c>
      <c r="F13" s="136" t="s">
        <v>241</v>
      </c>
      <c r="G13" s="134" t="s">
        <v>165</v>
      </c>
      <c r="H13" s="135">
        <v>7.8550000000000004</v>
      </c>
    </row>
    <row r="14" spans="1:8" ht="18.75" customHeight="1">
      <c r="A14" s="3">
        <v>12</v>
      </c>
      <c r="B14" s="136" t="s">
        <v>8</v>
      </c>
      <c r="C14" s="134" t="s">
        <v>165</v>
      </c>
      <c r="D14" s="135">
        <v>8.1050000000000004</v>
      </c>
      <c r="E14" s="3">
        <v>37</v>
      </c>
      <c r="F14" s="139" t="s">
        <v>310</v>
      </c>
      <c r="G14" s="134" t="s">
        <v>22</v>
      </c>
      <c r="H14" s="140">
        <v>7.84</v>
      </c>
    </row>
    <row r="15" spans="1:8" ht="18.75" customHeight="1">
      <c r="A15" s="3">
        <v>13</v>
      </c>
      <c r="B15" s="137" t="s">
        <v>285</v>
      </c>
      <c r="C15" s="134" t="s">
        <v>157</v>
      </c>
      <c r="D15" s="138">
        <v>8.1</v>
      </c>
      <c r="E15" s="3">
        <v>38</v>
      </c>
      <c r="F15" s="136" t="s">
        <v>235</v>
      </c>
      <c r="G15" s="134" t="s">
        <v>165</v>
      </c>
      <c r="H15" s="135">
        <v>7.83</v>
      </c>
    </row>
    <row r="16" spans="1:8" ht="18.75" customHeight="1">
      <c r="A16" s="3">
        <v>14</v>
      </c>
      <c r="B16" s="139" t="s">
        <v>317</v>
      </c>
      <c r="C16" s="134" t="s">
        <v>22</v>
      </c>
      <c r="D16" s="140">
        <v>8.09</v>
      </c>
      <c r="E16" s="3">
        <v>39</v>
      </c>
      <c r="F16" s="137" t="s">
        <v>235</v>
      </c>
      <c r="G16" s="134" t="s">
        <v>157</v>
      </c>
      <c r="H16" s="138">
        <v>7.83</v>
      </c>
    </row>
    <row r="17" spans="1:8" ht="18.75" customHeight="1">
      <c r="A17" s="3">
        <v>15</v>
      </c>
      <c r="B17" s="139" t="s">
        <v>314</v>
      </c>
      <c r="C17" s="134" t="s">
        <v>22</v>
      </c>
      <c r="D17" s="140">
        <v>8.06</v>
      </c>
      <c r="E17" s="3">
        <v>40</v>
      </c>
      <c r="F17" s="130" t="s">
        <v>98</v>
      </c>
      <c r="G17" s="130" t="s">
        <v>21</v>
      </c>
      <c r="H17" s="131">
        <v>7.82</v>
      </c>
    </row>
    <row r="18" spans="1:8" ht="18.75" customHeight="1">
      <c r="A18" s="3">
        <v>16</v>
      </c>
      <c r="B18" s="136" t="s">
        <v>231</v>
      </c>
      <c r="C18" s="134" t="s">
        <v>165</v>
      </c>
      <c r="D18" s="135">
        <v>8.0579999999999998</v>
      </c>
      <c r="E18" s="3">
        <v>41</v>
      </c>
      <c r="F18" s="133" t="s">
        <v>69</v>
      </c>
      <c r="G18" s="134" t="s">
        <v>23</v>
      </c>
      <c r="H18" s="135">
        <v>7.7930000000000001</v>
      </c>
    </row>
    <row r="19" spans="1:8" ht="18.75" customHeight="1">
      <c r="A19" s="3">
        <v>17</v>
      </c>
      <c r="B19" s="133" t="s">
        <v>46</v>
      </c>
      <c r="C19" s="134" t="s">
        <v>23</v>
      </c>
      <c r="D19" s="135">
        <v>8.0410000000000004</v>
      </c>
      <c r="E19" s="3">
        <v>42</v>
      </c>
      <c r="F19" s="133" t="s">
        <v>250</v>
      </c>
      <c r="G19" s="134" t="s">
        <v>165</v>
      </c>
      <c r="H19" s="135">
        <v>7.774</v>
      </c>
    </row>
    <row r="20" spans="1:8" ht="18.75" customHeight="1">
      <c r="A20" s="3">
        <v>18</v>
      </c>
      <c r="B20" s="130" t="s">
        <v>96</v>
      </c>
      <c r="C20" s="130" t="s">
        <v>21</v>
      </c>
      <c r="D20" s="131">
        <v>8.0399999999999991</v>
      </c>
      <c r="E20" s="3">
        <v>43</v>
      </c>
      <c r="F20" s="136" t="s">
        <v>244</v>
      </c>
      <c r="G20" s="134" t="s">
        <v>165</v>
      </c>
      <c r="H20" s="135">
        <v>7.7729999999999997</v>
      </c>
    </row>
    <row r="21" spans="1:8" ht="18.75" customHeight="1">
      <c r="A21" s="3">
        <v>19</v>
      </c>
      <c r="B21" s="136" t="s">
        <v>236</v>
      </c>
      <c r="C21" s="134" t="s">
        <v>165</v>
      </c>
      <c r="D21" s="135">
        <v>8.0389999999999997</v>
      </c>
      <c r="E21" s="3">
        <v>44</v>
      </c>
      <c r="F21" s="133" t="s">
        <v>39</v>
      </c>
      <c r="G21" s="134" t="s">
        <v>23</v>
      </c>
      <c r="H21" s="135">
        <v>7.7649999999999997</v>
      </c>
    </row>
    <row r="22" spans="1:8" ht="18.75" customHeight="1">
      <c r="A22" s="3">
        <v>20</v>
      </c>
      <c r="B22" s="136" t="s">
        <v>242</v>
      </c>
      <c r="C22" s="134" t="s">
        <v>165</v>
      </c>
      <c r="D22" s="135">
        <v>8.0039999999999996</v>
      </c>
      <c r="E22" s="3">
        <v>45</v>
      </c>
      <c r="F22" s="136" t="s">
        <v>246</v>
      </c>
      <c r="G22" s="134" t="s">
        <v>165</v>
      </c>
      <c r="H22" s="135">
        <v>7.7610000000000001</v>
      </c>
    </row>
    <row r="23" spans="1:8" ht="18.75" customHeight="1">
      <c r="A23" s="3">
        <v>21</v>
      </c>
      <c r="B23" s="136" t="s">
        <v>233</v>
      </c>
      <c r="C23" s="134" t="s">
        <v>165</v>
      </c>
      <c r="D23" s="135">
        <v>8.0020000000000007</v>
      </c>
      <c r="E23" s="3">
        <v>46</v>
      </c>
      <c r="F23" s="133" t="s">
        <v>50</v>
      </c>
      <c r="G23" s="134" t="s">
        <v>23</v>
      </c>
      <c r="H23" s="135">
        <v>7.7539999999999996</v>
      </c>
    </row>
    <row r="24" spans="1:8" ht="18.75" customHeight="1">
      <c r="A24" s="3">
        <v>22</v>
      </c>
      <c r="B24" s="133" t="s">
        <v>43</v>
      </c>
      <c r="C24" s="134" t="s">
        <v>23</v>
      </c>
      <c r="D24" s="135">
        <v>7.9909999999999997</v>
      </c>
      <c r="E24" s="3">
        <v>47</v>
      </c>
      <c r="F24" s="136" t="s">
        <v>249</v>
      </c>
      <c r="G24" s="134" t="s">
        <v>165</v>
      </c>
      <c r="H24" s="135">
        <v>7.7489999999999997</v>
      </c>
    </row>
    <row r="25" spans="1:8" ht="18.75" customHeight="1">
      <c r="A25" s="3">
        <v>23</v>
      </c>
      <c r="B25" s="136" t="s">
        <v>229</v>
      </c>
      <c r="C25" s="134" t="s">
        <v>165</v>
      </c>
      <c r="D25" s="135">
        <v>7.9850000000000003</v>
      </c>
      <c r="E25" s="3">
        <v>48</v>
      </c>
      <c r="F25" s="136" t="s">
        <v>237</v>
      </c>
      <c r="G25" s="134" t="s">
        <v>165</v>
      </c>
      <c r="H25" s="135">
        <v>7.7320000000000002</v>
      </c>
    </row>
    <row r="26" spans="1:8" ht="18.75" customHeight="1">
      <c r="A26" s="3">
        <v>24</v>
      </c>
      <c r="B26" s="133" t="s">
        <v>75</v>
      </c>
      <c r="C26" s="134" t="s">
        <v>23</v>
      </c>
      <c r="D26" s="135">
        <v>7.9729999999999999</v>
      </c>
      <c r="E26" s="3">
        <v>49</v>
      </c>
      <c r="F26" s="133" t="s">
        <v>45</v>
      </c>
      <c r="G26" s="134" t="s">
        <v>23</v>
      </c>
      <c r="H26" s="135">
        <v>7.7240000000000002</v>
      </c>
    </row>
    <row r="27" spans="1:8" ht="18.75" customHeight="1">
      <c r="A27" s="3">
        <v>25</v>
      </c>
      <c r="B27" s="136" t="s">
        <v>227</v>
      </c>
      <c r="C27" s="134" t="s">
        <v>165</v>
      </c>
      <c r="D27" s="135">
        <v>7.9580000000000002</v>
      </c>
      <c r="E27" s="3">
        <v>50</v>
      </c>
      <c r="F27" s="136" t="s">
        <v>245</v>
      </c>
      <c r="G27" s="134" t="s">
        <v>165</v>
      </c>
      <c r="H27" s="135">
        <v>7.7210000000000001</v>
      </c>
    </row>
    <row r="28" spans="1:8" ht="18.75" customHeight="1">
      <c r="A28" s="3">
        <v>51</v>
      </c>
      <c r="B28" s="136" t="s">
        <v>252</v>
      </c>
      <c r="C28" s="134" t="s">
        <v>165</v>
      </c>
      <c r="D28" s="135">
        <v>7.7060000000000004</v>
      </c>
      <c r="E28" s="3">
        <v>76</v>
      </c>
      <c r="F28" s="130" t="s">
        <v>108</v>
      </c>
      <c r="G28" s="130" t="s">
        <v>21</v>
      </c>
      <c r="H28" s="131">
        <v>7.48</v>
      </c>
    </row>
    <row r="29" spans="1:8" ht="18.75" customHeight="1">
      <c r="A29" s="3">
        <v>52</v>
      </c>
      <c r="B29" s="139" t="s">
        <v>325</v>
      </c>
      <c r="C29" s="134" t="s">
        <v>22</v>
      </c>
      <c r="D29" s="140">
        <v>7.7</v>
      </c>
      <c r="E29" s="3">
        <v>77</v>
      </c>
      <c r="F29" s="136" t="s">
        <v>254</v>
      </c>
      <c r="G29" s="134" t="s">
        <v>165</v>
      </c>
      <c r="H29" s="135">
        <v>7.468</v>
      </c>
    </row>
    <row r="30" spans="1:8" ht="18.75" customHeight="1">
      <c r="A30" s="3">
        <v>53</v>
      </c>
      <c r="B30" s="136" t="s">
        <v>253</v>
      </c>
      <c r="C30" s="134" t="s">
        <v>165</v>
      </c>
      <c r="D30" s="135">
        <v>7.6950000000000003</v>
      </c>
      <c r="E30" s="3">
        <v>78</v>
      </c>
      <c r="F30" s="133" t="s">
        <v>57</v>
      </c>
      <c r="G30" s="134" t="s">
        <v>23</v>
      </c>
      <c r="H30" s="135">
        <v>7.46</v>
      </c>
    </row>
    <row r="31" spans="1:8" ht="18.75" customHeight="1">
      <c r="A31" s="3">
        <v>54</v>
      </c>
      <c r="B31" s="137" t="s">
        <v>286</v>
      </c>
      <c r="C31" s="134" t="s">
        <v>157</v>
      </c>
      <c r="D31" s="138">
        <v>7.69</v>
      </c>
      <c r="E31" s="3">
        <v>79</v>
      </c>
      <c r="F31" s="136" t="s">
        <v>240</v>
      </c>
      <c r="G31" s="134" t="s">
        <v>165</v>
      </c>
      <c r="H31" s="135">
        <v>7.444</v>
      </c>
    </row>
    <row r="32" spans="1:8" ht="18.75" customHeight="1">
      <c r="A32" s="3">
        <v>55</v>
      </c>
      <c r="B32" s="130" t="s">
        <v>99</v>
      </c>
      <c r="C32" s="130" t="s">
        <v>21</v>
      </c>
      <c r="D32" s="131">
        <v>7.68</v>
      </c>
      <c r="E32" s="3">
        <v>80</v>
      </c>
      <c r="F32" s="137" t="s">
        <v>295</v>
      </c>
      <c r="G32" s="134" t="s">
        <v>157</v>
      </c>
      <c r="H32" s="138">
        <v>7.44</v>
      </c>
    </row>
    <row r="33" spans="1:8" ht="18.75" customHeight="1">
      <c r="A33" s="3">
        <v>56</v>
      </c>
      <c r="B33" s="133" t="s">
        <v>59</v>
      </c>
      <c r="C33" s="134" t="s">
        <v>23</v>
      </c>
      <c r="D33" s="135">
        <v>7.6769999999999996</v>
      </c>
      <c r="E33" s="3">
        <v>81</v>
      </c>
      <c r="F33" s="139" t="s">
        <v>302</v>
      </c>
      <c r="G33" s="134" t="s">
        <v>22</v>
      </c>
      <c r="H33" s="140">
        <v>7.42</v>
      </c>
    </row>
    <row r="34" spans="1:8" ht="18.75" customHeight="1">
      <c r="A34" s="3">
        <v>57</v>
      </c>
      <c r="B34" s="133" t="s">
        <v>66</v>
      </c>
      <c r="C34" s="134" t="s">
        <v>23</v>
      </c>
      <c r="D34" s="135">
        <v>7.6710000000000003</v>
      </c>
      <c r="E34" s="3">
        <v>82</v>
      </c>
      <c r="F34" s="136" t="s">
        <v>256</v>
      </c>
      <c r="G34" s="134" t="s">
        <v>165</v>
      </c>
      <c r="H34" s="135">
        <v>7.4169999999999998</v>
      </c>
    </row>
    <row r="35" spans="1:8" ht="18.75" customHeight="1">
      <c r="A35" s="3">
        <v>58</v>
      </c>
      <c r="B35" s="130" t="s">
        <v>97</v>
      </c>
      <c r="C35" s="130" t="s">
        <v>21</v>
      </c>
      <c r="D35" s="131">
        <v>7.67</v>
      </c>
      <c r="E35" s="3">
        <v>83</v>
      </c>
      <c r="F35" s="130" t="s">
        <v>100</v>
      </c>
      <c r="G35" s="130" t="s">
        <v>21</v>
      </c>
      <c r="H35" s="131">
        <v>7.4</v>
      </c>
    </row>
    <row r="36" spans="1:8" ht="18.75" customHeight="1">
      <c r="A36" s="3">
        <v>59</v>
      </c>
      <c r="B36" s="130" t="s">
        <v>387</v>
      </c>
      <c r="C36" s="130" t="s">
        <v>21</v>
      </c>
      <c r="D36" s="131">
        <v>7.66</v>
      </c>
      <c r="E36" s="3">
        <v>84</v>
      </c>
      <c r="F36" s="136" t="s">
        <v>255</v>
      </c>
      <c r="G36" s="134" t="s">
        <v>165</v>
      </c>
      <c r="H36" s="135">
        <v>7.3970000000000002</v>
      </c>
    </row>
    <row r="37" spans="1:8" ht="18.75" customHeight="1">
      <c r="A37" s="3">
        <v>60</v>
      </c>
      <c r="B37" s="133" t="s">
        <v>28</v>
      </c>
      <c r="C37" s="134" t="s">
        <v>23</v>
      </c>
      <c r="D37" s="135">
        <v>7.65</v>
      </c>
      <c r="E37" s="3">
        <v>85</v>
      </c>
      <c r="F37" s="139" t="s">
        <v>304</v>
      </c>
      <c r="G37" s="134" t="s">
        <v>22</v>
      </c>
      <c r="H37" s="140">
        <v>7.39</v>
      </c>
    </row>
    <row r="38" spans="1:8" ht="18.75" customHeight="1">
      <c r="A38" s="3">
        <v>61</v>
      </c>
      <c r="B38" s="137" t="s">
        <v>294</v>
      </c>
      <c r="C38" s="134" t="s">
        <v>157</v>
      </c>
      <c r="D38" s="138">
        <v>7.64</v>
      </c>
      <c r="E38" s="3">
        <v>86</v>
      </c>
      <c r="F38" s="130" t="s">
        <v>104</v>
      </c>
      <c r="G38" s="130" t="s">
        <v>21</v>
      </c>
      <c r="H38" s="131">
        <v>7.38</v>
      </c>
    </row>
    <row r="39" spans="1:8" ht="18.75" customHeight="1">
      <c r="A39" s="3">
        <v>62</v>
      </c>
      <c r="B39" s="130" t="s">
        <v>34</v>
      </c>
      <c r="C39" s="130" t="s">
        <v>21</v>
      </c>
      <c r="D39" s="131">
        <v>7.64</v>
      </c>
      <c r="E39" s="3">
        <v>87</v>
      </c>
      <c r="F39" s="133" t="s">
        <v>76</v>
      </c>
      <c r="G39" s="134" t="s">
        <v>23</v>
      </c>
      <c r="H39" s="135">
        <v>7.3730000000000002</v>
      </c>
    </row>
    <row r="40" spans="1:8" ht="18.75" customHeight="1">
      <c r="A40" s="3">
        <v>63</v>
      </c>
      <c r="B40" s="133" t="s">
        <v>53</v>
      </c>
      <c r="C40" s="134" t="s">
        <v>23</v>
      </c>
      <c r="D40" s="135">
        <v>7.6120000000000001</v>
      </c>
      <c r="E40" s="3">
        <v>88</v>
      </c>
      <c r="F40" s="139" t="s">
        <v>321</v>
      </c>
      <c r="G40" s="134" t="s">
        <v>22</v>
      </c>
      <c r="H40" s="140">
        <v>7.36</v>
      </c>
    </row>
    <row r="41" spans="1:8" ht="18.75" customHeight="1">
      <c r="A41" s="3">
        <v>64</v>
      </c>
      <c r="B41" s="133" t="s">
        <v>65</v>
      </c>
      <c r="C41" s="134" t="s">
        <v>23</v>
      </c>
      <c r="D41" s="135">
        <v>7.601</v>
      </c>
      <c r="E41" s="3">
        <v>89</v>
      </c>
      <c r="F41" s="139" t="s">
        <v>308</v>
      </c>
      <c r="G41" s="134" t="s">
        <v>22</v>
      </c>
      <c r="H41" s="140">
        <v>7.35</v>
      </c>
    </row>
    <row r="42" spans="1:8" ht="18.75" customHeight="1">
      <c r="A42" s="3">
        <v>65</v>
      </c>
      <c r="B42" s="136" t="s">
        <v>247</v>
      </c>
      <c r="C42" s="134" t="s">
        <v>165</v>
      </c>
      <c r="D42" s="135">
        <v>7.5919999999999996</v>
      </c>
      <c r="E42" s="3">
        <v>90</v>
      </c>
      <c r="F42" s="139" t="s">
        <v>324</v>
      </c>
      <c r="G42" s="134" t="s">
        <v>22</v>
      </c>
      <c r="H42" s="140">
        <v>7.35</v>
      </c>
    </row>
    <row r="43" spans="1:8" ht="18.75" customHeight="1">
      <c r="A43" s="3">
        <v>66</v>
      </c>
      <c r="B43" s="133" t="s">
        <v>73</v>
      </c>
      <c r="C43" s="134" t="s">
        <v>23</v>
      </c>
      <c r="D43" s="135">
        <v>7.577</v>
      </c>
      <c r="E43" s="3">
        <v>91</v>
      </c>
      <c r="F43" s="137" t="s">
        <v>292</v>
      </c>
      <c r="G43" s="134" t="s">
        <v>157</v>
      </c>
      <c r="H43" s="138">
        <v>7.35</v>
      </c>
    </row>
    <row r="44" spans="1:8" ht="18.75" customHeight="1">
      <c r="A44" s="3">
        <v>67</v>
      </c>
      <c r="B44" s="137" t="s">
        <v>296</v>
      </c>
      <c r="C44" s="134" t="s">
        <v>157</v>
      </c>
      <c r="D44" s="138">
        <v>7.56</v>
      </c>
      <c r="E44" s="3">
        <v>92</v>
      </c>
      <c r="F44" s="133" t="s">
        <v>37</v>
      </c>
      <c r="G44" s="134" t="s">
        <v>23</v>
      </c>
      <c r="H44" s="135">
        <v>7.3470000000000004</v>
      </c>
    </row>
    <row r="45" spans="1:8" ht="18.75" customHeight="1">
      <c r="A45" s="3">
        <v>68</v>
      </c>
      <c r="B45" s="136" t="s">
        <v>243</v>
      </c>
      <c r="C45" s="134" t="s">
        <v>165</v>
      </c>
      <c r="D45" s="135">
        <v>7.5529999999999999</v>
      </c>
      <c r="E45" s="3">
        <v>93</v>
      </c>
      <c r="F45" s="133" t="s">
        <v>33</v>
      </c>
      <c r="G45" s="134" t="s">
        <v>23</v>
      </c>
      <c r="H45" s="135">
        <v>7.3440000000000003</v>
      </c>
    </row>
    <row r="46" spans="1:8" ht="18.75" customHeight="1">
      <c r="A46" s="3">
        <v>69</v>
      </c>
      <c r="B46" s="136" t="s">
        <v>248</v>
      </c>
      <c r="C46" s="134" t="s">
        <v>165</v>
      </c>
      <c r="D46" s="135">
        <v>7.548</v>
      </c>
      <c r="E46" s="3">
        <v>94</v>
      </c>
      <c r="F46" s="139" t="s">
        <v>301</v>
      </c>
      <c r="G46" s="134" t="s">
        <v>22</v>
      </c>
      <c r="H46" s="140">
        <v>7.34</v>
      </c>
    </row>
    <row r="47" spans="1:8" ht="18.75" customHeight="1">
      <c r="A47" s="3">
        <v>70</v>
      </c>
      <c r="B47" s="139" t="s">
        <v>320</v>
      </c>
      <c r="C47" s="134" t="s">
        <v>22</v>
      </c>
      <c r="D47" s="140">
        <v>7.52</v>
      </c>
      <c r="E47" s="3">
        <v>95</v>
      </c>
      <c r="F47" s="136" t="s">
        <v>10</v>
      </c>
      <c r="G47" s="134" t="s">
        <v>165</v>
      </c>
      <c r="H47" s="135">
        <v>7.3390000000000004</v>
      </c>
    </row>
    <row r="48" spans="1:8" ht="18.75" customHeight="1">
      <c r="A48" s="3">
        <v>71</v>
      </c>
      <c r="B48" s="130" t="s">
        <v>106</v>
      </c>
      <c r="C48" s="130" t="s">
        <v>21</v>
      </c>
      <c r="D48" s="131">
        <v>7.52</v>
      </c>
      <c r="E48" s="3">
        <v>96</v>
      </c>
      <c r="F48" s="137" t="s">
        <v>287</v>
      </c>
      <c r="G48" s="134" t="s">
        <v>157</v>
      </c>
      <c r="H48" s="138">
        <v>7.33</v>
      </c>
    </row>
    <row r="49" spans="1:8" ht="18.75" customHeight="1">
      <c r="A49" s="3">
        <v>72</v>
      </c>
      <c r="B49" s="136" t="s">
        <v>259</v>
      </c>
      <c r="C49" s="134" t="s">
        <v>165</v>
      </c>
      <c r="D49" s="135">
        <v>7.5069999999999997</v>
      </c>
      <c r="E49" s="3">
        <v>97</v>
      </c>
      <c r="F49" s="130" t="s">
        <v>105</v>
      </c>
      <c r="G49" s="130" t="s">
        <v>21</v>
      </c>
      <c r="H49" s="131">
        <v>7.33</v>
      </c>
    </row>
    <row r="50" spans="1:8" ht="18.75" customHeight="1">
      <c r="A50" s="3">
        <v>73</v>
      </c>
      <c r="B50" s="139" t="s">
        <v>311</v>
      </c>
      <c r="C50" s="134" t="s">
        <v>22</v>
      </c>
      <c r="D50" s="140">
        <v>7.5</v>
      </c>
      <c r="E50" s="3">
        <v>98</v>
      </c>
      <c r="F50" s="136" t="s">
        <v>12</v>
      </c>
      <c r="G50" s="134" t="s">
        <v>165</v>
      </c>
      <c r="H50" s="135">
        <v>7.3209999999999997</v>
      </c>
    </row>
    <row r="51" spans="1:8" ht="18.75" customHeight="1">
      <c r="A51" s="3">
        <v>74</v>
      </c>
      <c r="B51" s="137" t="s">
        <v>281</v>
      </c>
      <c r="C51" s="134" t="s">
        <v>157</v>
      </c>
      <c r="D51" s="138">
        <v>7.5</v>
      </c>
      <c r="E51" s="3">
        <v>99</v>
      </c>
      <c r="F51" s="130" t="s">
        <v>25</v>
      </c>
      <c r="G51" s="130" t="s">
        <v>21</v>
      </c>
      <c r="H51" s="131">
        <v>7.31</v>
      </c>
    </row>
    <row r="52" spans="1:8" ht="18.75" customHeight="1">
      <c r="A52" s="3">
        <v>75</v>
      </c>
      <c r="B52" s="139" t="s">
        <v>300</v>
      </c>
      <c r="C52" s="134" t="s">
        <v>22</v>
      </c>
      <c r="D52" s="140">
        <v>7.48</v>
      </c>
      <c r="E52" s="3">
        <v>100</v>
      </c>
      <c r="F52" s="133" t="s">
        <v>238</v>
      </c>
      <c r="G52" s="134" t="s">
        <v>165</v>
      </c>
      <c r="H52" s="135">
        <v>7.3040000000000003</v>
      </c>
    </row>
    <row r="53" spans="1:8" ht="18.75" customHeight="1">
      <c r="A53" s="3">
        <v>101</v>
      </c>
      <c r="B53" s="133" t="s">
        <v>60</v>
      </c>
      <c r="C53" s="134" t="s">
        <v>23</v>
      </c>
      <c r="D53" s="135">
        <v>7.3029999999999999</v>
      </c>
      <c r="E53" s="3">
        <v>126</v>
      </c>
      <c r="F53" s="139" t="s">
        <v>318</v>
      </c>
      <c r="G53" s="134" t="s">
        <v>22</v>
      </c>
      <c r="H53" s="140">
        <v>7.06</v>
      </c>
    </row>
    <row r="54" spans="1:8" ht="18.75" customHeight="1">
      <c r="A54" s="3">
        <v>102</v>
      </c>
      <c r="B54" s="133" t="s">
        <v>55</v>
      </c>
      <c r="C54" s="134" t="s">
        <v>23</v>
      </c>
      <c r="D54" s="135">
        <v>7.3010000000000002</v>
      </c>
      <c r="E54" s="3">
        <v>127</v>
      </c>
      <c r="F54" s="130" t="s">
        <v>101</v>
      </c>
      <c r="G54" s="130" t="s">
        <v>21</v>
      </c>
      <c r="H54" s="131">
        <v>7.06</v>
      </c>
    </row>
    <row r="55" spans="1:8" ht="18.75" customHeight="1">
      <c r="A55" s="3">
        <v>103</v>
      </c>
      <c r="B55" s="133" t="s">
        <v>257</v>
      </c>
      <c r="C55" s="134" t="s">
        <v>165</v>
      </c>
      <c r="D55" s="135">
        <v>7.2939999999999996</v>
      </c>
      <c r="E55" s="3">
        <v>128</v>
      </c>
      <c r="F55" s="130" t="s">
        <v>102</v>
      </c>
      <c r="G55" s="130" t="s">
        <v>21</v>
      </c>
      <c r="H55" s="131">
        <v>7.06</v>
      </c>
    </row>
    <row r="56" spans="1:8" ht="18.75" customHeight="1">
      <c r="A56" s="3">
        <v>104</v>
      </c>
      <c r="B56" s="139" t="s">
        <v>315</v>
      </c>
      <c r="C56" s="134" t="s">
        <v>22</v>
      </c>
      <c r="D56" s="140">
        <v>7.29</v>
      </c>
      <c r="E56" s="3">
        <v>129</v>
      </c>
      <c r="F56" s="139" t="s">
        <v>303</v>
      </c>
      <c r="G56" s="134" t="s">
        <v>22</v>
      </c>
      <c r="H56" s="140">
        <v>7.04</v>
      </c>
    </row>
    <row r="57" spans="1:8" ht="18.75" customHeight="1">
      <c r="A57" s="3">
        <v>105</v>
      </c>
      <c r="B57" s="139" t="s">
        <v>322</v>
      </c>
      <c r="C57" s="134" t="s">
        <v>22</v>
      </c>
      <c r="D57" s="140">
        <v>7.29</v>
      </c>
      <c r="E57" s="3">
        <v>130</v>
      </c>
      <c r="F57" s="136" t="s">
        <v>258</v>
      </c>
      <c r="G57" s="134" t="s">
        <v>165</v>
      </c>
      <c r="H57" s="135">
        <v>7.024</v>
      </c>
    </row>
    <row r="58" spans="1:8" ht="18.75" customHeight="1">
      <c r="A58" s="3">
        <v>106</v>
      </c>
      <c r="B58" s="137" t="s">
        <v>8</v>
      </c>
      <c r="C58" s="134" t="s">
        <v>157</v>
      </c>
      <c r="D58" s="138">
        <v>7.29</v>
      </c>
      <c r="E58" s="3">
        <v>131</v>
      </c>
      <c r="F58" s="136" t="s">
        <v>11</v>
      </c>
      <c r="G58" s="134" t="s">
        <v>165</v>
      </c>
      <c r="H58" s="135">
        <v>7.0209999999999999</v>
      </c>
    </row>
    <row r="59" spans="1:8" ht="18.75" customHeight="1">
      <c r="A59" s="3">
        <v>107</v>
      </c>
      <c r="B59" s="137" t="s">
        <v>283</v>
      </c>
      <c r="C59" s="134" t="s">
        <v>157</v>
      </c>
      <c r="D59" s="138">
        <v>7.26</v>
      </c>
      <c r="E59" s="3">
        <v>132</v>
      </c>
      <c r="F59" s="133" t="s">
        <v>262</v>
      </c>
      <c r="G59" s="134" t="s">
        <v>165</v>
      </c>
      <c r="H59" s="135">
        <v>7.016</v>
      </c>
    </row>
    <row r="60" spans="1:8" ht="18.75" customHeight="1">
      <c r="A60" s="3">
        <v>108</v>
      </c>
      <c r="B60" s="133" t="s">
        <v>7</v>
      </c>
      <c r="C60" s="134" t="s">
        <v>165</v>
      </c>
      <c r="D60" s="135">
        <v>7.2469999999999999</v>
      </c>
      <c r="E60" s="3">
        <v>133</v>
      </c>
      <c r="F60" s="133" t="s">
        <v>58</v>
      </c>
      <c r="G60" s="134" t="s">
        <v>23</v>
      </c>
      <c r="H60" s="135">
        <v>7.0140000000000002</v>
      </c>
    </row>
    <row r="61" spans="1:8" ht="18.75" customHeight="1">
      <c r="A61" s="3">
        <v>109</v>
      </c>
      <c r="B61" s="139" t="s">
        <v>309</v>
      </c>
      <c r="C61" s="134" t="s">
        <v>22</v>
      </c>
      <c r="D61" s="140">
        <v>7.24</v>
      </c>
      <c r="E61" s="3">
        <v>134</v>
      </c>
      <c r="F61" s="130" t="s">
        <v>112</v>
      </c>
      <c r="G61" s="130" t="s">
        <v>21</v>
      </c>
      <c r="H61" s="131">
        <v>7</v>
      </c>
    </row>
    <row r="62" spans="1:8" ht="18.75" customHeight="1">
      <c r="A62" s="3">
        <v>110</v>
      </c>
      <c r="B62" s="139" t="s">
        <v>319</v>
      </c>
      <c r="C62" s="134" t="s">
        <v>22</v>
      </c>
      <c r="D62" s="140">
        <v>7.24</v>
      </c>
      <c r="E62" s="3">
        <v>135</v>
      </c>
      <c r="F62" s="133" t="s">
        <v>83</v>
      </c>
      <c r="G62" s="134" t="s">
        <v>23</v>
      </c>
      <c r="H62" s="135">
        <v>6.9950000000000001</v>
      </c>
    </row>
    <row r="63" spans="1:8" ht="18.75" customHeight="1">
      <c r="A63" s="3">
        <v>111</v>
      </c>
      <c r="B63" s="136" t="s">
        <v>263</v>
      </c>
      <c r="C63" s="134" t="s">
        <v>165</v>
      </c>
      <c r="D63" s="135">
        <v>7.2320000000000002</v>
      </c>
      <c r="E63" s="3">
        <v>136</v>
      </c>
      <c r="F63" s="139" t="s">
        <v>323</v>
      </c>
      <c r="G63" s="134" t="s">
        <v>22</v>
      </c>
      <c r="H63" s="140">
        <v>6.99</v>
      </c>
    </row>
    <row r="64" spans="1:8" ht="18.75" customHeight="1">
      <c r="A64" s="3">
        <v>112</v>
      </c>
      <c r="B64" s="139" t="s">
        <v>313</v>
      </c>
      <c r="C64" s="134" t="s">
        <v>22</v>
      </c>
      <c r="D64" s="140">
        <v>7.23</v>
      </c>
      <c r="E64" s="3">
        <v>137</v>
      </c>
      <c r="F64" s="133" t="s">
        <v>80</v>
      </c>
      <c r="G64" s="134" t="s">
        <v>23</v>
      </c>
      <c r="H64" s="135">
        <v>6.9820000000000002</v>
      </c>
    </row>
    <row r="65" spans="1:8" ht="18.75" customHeight="1">
      <c r="A65" s="3">
        <v>113</v>
      </c>
      <c r="B65" s="133" t="s">
        <v>26</v>
      </c>
      <c r="C65" s="134" t="s">
        <v>23</v>
      </c>
      <c r="D65" s="135">
        <v>7.2270000000000003</v>
      </c>
      <c r="E65" s="3">
        <v>138</v>
      </c>
      <c r="F65" s="137" t="s">
        <v>277</v>
      </c>
      <c r="G65" s="134" t="s">
        <v>157</v>
      </c>
      <c r="H65" s="138">
        <v>6.98</v>
      </c>
    </row>
    <row r="66" spans="1:8" ht="18.75" customHeight="1">
      <c r="A66" s="3">
        <v>114</v>
      </c>
      <c r="B66" s="133" t="s">
        <v>70</v>
      </c>
      <c r="C66" s="134" t="s">
        <v>23</v>
      </c>
      <c r="D66" s="135">
        <v>7.2270000000000003</v>
      </c>
      <c r="E66" s="3">
        <v>139</v>
      </c>
      <c r="F66" s="137" t="s">
        <v>289</v>
      </c>
      <c r="G66" s="134" t="s">
        <v>157</v>
      </c>
      <c r="H66" s="138">
        <v>6.97</v>
      </c>
    </row>
    <row r="67" spans="1:8" ht="18.75" customHeight="1">
      <c r="A67" s="3">
        <v>115</v>
      </c>
      <c r="B67" s="136" t="s">
        <v>251</v>
      </c>
      <c r="C67" s="134" t="s">
        <v>165</v>
      </c>
      <c r="D67" s="135">
        <v>7.2220000000000004</v>
      </c>
      <c r="E67" s="3">
        <v>140</v>
      </c>
      <c r="F67" s="139" t="s">
        <v>326</v>
      </c>
      <c r="G67" s="134" t="s">
        <v>22</v>
      </c>
      <c r="H67" s="140">
        <v>6.95</v>
      </c>
    </row>
    <row r="68" spans="1:8" ht="18.75" customHeight="1">
      <c r="A68" s="3">
        <v>116</v>
      </c>
      <c r="B68" s="141" t="s">
        <v>327</v>
      </c>
      <c r="C68" s="134" t="s">
        <v>22</v>
      </c>
      <c r="D68" s="140">
        <v>7.22</v>
      </c>
      <c r="E68" s="3">
        <v>141</v>
      </c>
      <c r="F68" s="133" t="s">
        <v>48</v>
      </c>
      <c r="G68" s="134" t="s">
        <v>23</v>
      </c>
      <c r="H68" s="135">
        <v>6.95</v>
      </c>
    </row>
    <row r="69" spans="1:8" ht="18.75" customHeight="1">
      <c r="A69" s="3">
        <v>117</v>
      </c>
      <c r="B69" s="130" t="s">
        <v>110</v>
      </c>
      <c r="C69" s="130" t="s">
        <v>21</v>
      </c>
      <c r="D69" s="131">
        <v>7.2</v>
      </c>
      <c r="E69" s="3">
        <v>142</v>
      </c>
      <c r="F69" s="136" t="s">
        <v>267</v>
      </c>
      <c r="G69" s="134" t="s">
        <v>165</v>
      </c>
      <c r="H69" s="135">
        <v>6.8959999999999999</v>
      </c>
    </row>
    <row r="70" spans="1:8" ht="18.75" customHeight="1">
      <c r="A70" s="3">
        <v>118</v>
      </c>
      <c r="B70" s="133" t="s">
        <v>261</v>
      </c>
      <c r="C70" s="134" t="s">
        <v>165</v>
      </c>
      <c r="D70" s="135">
        <v>7.1959999999999997</v>
      </c>
      <c r="E70" s="3">
        <v>143</v>
      </c>
      <c r="F70" s="136" t="s">
        <v>268</v>
      </c>
      <c r="G70" s="134" t="s">
        <v>165</v>
      </c>
      <c r="H70" s="135">
        <v>6.89</v>
      </c>
    </row>
    <row r="71" spans="1:8" ht="18.75" customHeight="1">
      <c r="A71" s="3">
        <v>119</v>
      </c>
      <c r="B71" s="136" t="s">
        <v>269</v>
      </c>
      <c r="C71" s="134" t="s">
        <v>165</v>
      </c>
      <c r="D71" s="135">
        <v>7.17</v>
      </c>
      <c r="E71" s="3">
        <v>144</v>
      </c>
      <c r="F71" s="130" t="s">
        <v>111</v>
      </c>
      <c r="G71" s="130" t="s">
        <v>21</v>
      </c>
      <c r="H71" s="131">
        <v>6.88</v>
      </c>
    </row>
    <row r="72" spans="1:8" ht="18.75" customHeight="1">
      <c r="A72" s="3">
        <v>120</v>
      </c>
      <c r="B72" s="133" t="s">
        <v>74</v>
      </c>
      <c r="C72" s="134" t="s">
        <v>23</v>
      </c>
      <c r="D72" s="135">
        <v>7.1529999999999996</v>
      </c>
      <c r="E72" s="3">
        <v>145</v>
      </c>
      <c r="F72" s="137" t="s">
        <v>276</v>
      </c>
      <c r="G72" s="134" t="s">
        <v>157</v>
      </c>
      <c r="H72" s="138">
        <v>6.85</v>
      </c>
    </row>
    <row r="73" spans="1:8" ht="18.75" customHeight="1">
      <c r="A73" s="3">
        <v>121</v>
      </c>
      <c r="B73" s="137" t="s">
        <v>290</v>
      </c>
      <c r="C73" s="134" t="s">
        <v>157</v>
      </c>
      <c r="D73" s="138">
        <v>7.13</v>
      </c>
      <c r="E73" s="3">
        <v>146</v>
      </c>
      <c r="F73" s="130" t="s">
        <v>113</v>
      </c>
      <c r="G73" s="130" t="s">
        <v>21</v>
      </c>
      <c r="H73" s="131">
        <v>6.85</v>
      </c>
    </row>
    <row r="74" spans="1:8" ht="18.75" customHeight="1">
      <c r="A74" s="3">
        <v>122</v>
      </c>
      <c r="B74" s="139" t="s">
        <v>307</v>
      </c>
      <c r="C74" s="134" t="s">
        <v>22</v>
      </c>
      <c r="D74" s="140">
        <v>7.12</v>
      </c>
      <c r="E74" s="3">
        <v>147</v>
      </c>
      <c r="F74" s="136" t="s">
        <v>273</v>
      </c>
      <c r="G74" s="134" t="s">
        <v>165</v>
      </c>
      <c r="H74" s="135">
        <v>6.8170000000000002</v>
      </c>
    </row>
    <row r="75" spans="1:8" ht="18.75" customHeight="1">
      <c r="A75" s="3">
        <v>123</v>
      </c>
      <c r="B75" s="130" t="s">
        <v>109</v>
      </c>
      <c r="C75" s="130" t="s">
        <v>21</v>
      </c>
      <c r="D75" s="131">
        <v>7.12</v>
      </c>
      <c r="E75" s="3">
        <v>148</v>
      </c>
      <c r="F75" s="139" t="s">
        <v>299</v>
      </c>
      <c r="G75" s="134" t="s">
        <v>22</v>
      </c>
      <c r="H75" s="140">
        <v>6.78</v>
      </c>
    </row>
    <row r="76" spans="1:8" ht="18.75" customHeight="1">
      <c r="A76" s="3">
        <v>124</v>
      </c>
      <c r="B76" s="137" t="s">
        <v>280</v>
      </c>
      <c r="C76" s="134" t="s">
        <v>157</v>
      </c>
      <c r="D76" s="138">
        <v>7.09</v>
      </c>
      <c r="E76" s="3">
        <v>149</v>
      </c>
      <c r="F76" s="130" t="s">
        <v>107</v>
      </c>
      <c r="G76" s="130" t="s">
        <v>21</v>
      </c>
      <c r="H76" s="131">
        <v>6.76</v>
      </c>
    </row>
    <row r="77" spans="1:8" ht="18.75" customHeight="1">
      <c r="A77" s="3">
        <v>125</v>
      </c>
      <c r="B77" s="139" t="s">
        <v>306</v>
      </c>
      <c r="C77" s="134" t="s">
        <v>22</v>
      </c>
      <c r="D77" s="140">
        <v>7.07</v>
      </c>
      <c r="E77" s="3">
        <v>150</v>
      </c>
      <c r="F77" s="137" t="s">
        <v>293</v>
      </c>
      <c r="G77" s="134" t="s">
        <v>157</v>
      </c>
      <c r="H77" s="138">
        <v>6.73</v>
      </c>
    </row>
    <row r="78" spans="1:8" ht="18.75" customHeight="1">
      <c r="A78" s="3">
        <v>151</v>
      </c>
      <c r="B78" s="137" t="s">
        <v>278</v>
      </c>
      <c r="C78" s="134" t="s">
        <v>157</v>
      </c>
      <c r="D78" s="138">
        <v>6.72</v>
      </c>
      <c r="E78" s="3">
        <v>176</v>
      </c>
      <c r="F78" s="130" t="s">
        <v>114</v>
      </c>
      <c r="G78" s="130" t="s">
        <v>21</v>
      </c>
      <c r="H78" s="131">
        <v>6.25</v>
      </c>
    </row>
    <row r="79" spans="1:8" ht="18.75" customHeight="1">
      <c r="A79" s="3">
        <v>152</v>
      </c>
      <c r="B79" s="137" t="s">
        <v>297</v>
      </c>
      <c r="C79" s="134" t="s">
        <v>157</v>
      </c>
      <c r="D79" s="138">
        <v>6.71</v>
      </c>
      <c r="E79" s="3">
        <v>177</v>
      </c>
      <c r="F79" s="133" t="s">
        <v>68</v>
      </c>
      <c r="G79" s="134" t="s">
        <v>23</v>
      </c>
      <c r="H79" s="135">
        <v>6.1070000000000002</v>
      </c>
    </row>
    <row r="80" spans="1:8" ht="18.75" customHeight="1">
      <c r="A80" s="3">
        <v>153</v>
      </c>
      <c r="B80" s="137" t="s">
        <v>298</v>
      </c>
      <c r="C80" s="134" t="s">
        <v>157</v>
      </c>
      <c r="D80" s="138">
        <v>6.7</v>
      </c>
      <c r="E80" s="3">
        <v>178</v>
      </c>
      <c r="F80" s="136" t="s">
        <v>270</v>
      </c>
      <c r="G80" s="134" t="s">
        <v>165</v>
      </c>
      <c r="H80" s="135">
        <v>6.0960000000000001</v>
      </c>
    </row>
    <row r="81" spans="1:8" ht="18.75" customHeight="1">
      <c r="A81" s="3">
        <v>154</v>
      </c>
      <c r="B81" s="133" t="s">
        <v>82</v>
      </c>
      <c r="C81" s="134" t="s">
        <v>23</v>
      </c>
      <c r="D81" s="135">
        <v>6.681</v>
      </c>
      <c r="E81" s="3">
        <v>179</v>
      </c>
      <c r="F81" s="132" t="s">
        <v>115</v>
      </c>
      <c r="G81" s="130" t="s">
        <v>21</v>
      </c>
      <c r="H81" s="131">
        <v>6.09</v>
      </c>
    </row>
    <row r="82" spans="1:8" ht="18.75" customHeight="1">
      <c r="A82" s="3">
        <v>155</v>
      </c>
      <c r="B82" s="136" t="s">
        <v>264</v>
      </c>
      <c r="C82" s="134" t="s">
        <v>165</v>
      </c>
      <c r="D82" s="135">
        <v>6.6660000000000004</v>
      </c>
      <c r="E82" s="3">
        <v>180</v>
      </c>
      <c r="F82" s="136" t="s">
        <v>271</v>
      </c>
      <c r="G82" s="134" t="s">
        <v>165</v>
      </c>
      <c r="H82" s="135">
        <v>5.9969999999999999</v>
      </c>
    </row>
    <row r="83" spans="1:8" ht="18.75" customHeight="1">
      <c r="A83" s="3">
        <v>156</v>
      </c>
      <c r="B83" s="133" t="s">
        <v>29</v>
      </c>
      <c r="C83" s="134" t="s">
        <v>23</v>
      </c>
      <c r="D83" s="135">
        <v>6.649</v>
      </c>
      <c r="E83" s="3">
        <v>181</v>
      </c>
      <c r="F83" s="130" t="s">
        <v>121</v>
      </c>
      <c r="G83" s="130" t="s">
        <v>21</v>
      </c>
      <c r="H83" s="131">
        <v>5.97</v>
      </c>
    </row>
    <row r="84" spans="1:8" ht="18.75" customHeight="1">
      <c r="A84" s="3">
        <v>157</v>
      </c>
      <c r="B84" s="133" t="s">
        <v>62</v>
      </c>
      <c r="C84" s="134" t="s">
        <v>23</v>
      </c>
      <c r="D84" s="135">
        <v>6.6449999999999996</v>
      </c>
      <c r="E84" s="3">
        <v>182</v>
      </c>
      <c r="F84" s="141" t="s">
        <v>390</v>
      </c>
      <c r="G84" s="134" t="s">
        <v>22</v>
      </c>
      <c r="H84" s="140">
        <v>5.96</v>
      </c>
    </row>
    <row r="85" spans="1:8" ht="18.75" customHeight="1">
      <c r="A85" s="3">
        <v>158</v>
      </c>
      <c r="B85" s="133" t="s">
        <v>78</v>
      </c>
      <c r="C85" s="134" t="s">
        <v>23</v>
      </c>
      <c r="D85" s="135">
        <v>6.5919999999999996</v>
      </c>
      <c r="E85" s="3">
        <v>183</v>
      </c>
      <c r="F85" s="133" t="s">
        <v>81</v>
      </c>
      <c r="G85" s="134" t="s">
        <v>23</v>
      </c>
      <c r="H85" s="135">
        <v>5.94</v>
      </c>
    </row>
    <row r="86" spans="1:8" ht="18.75" customHeight="1">
      <c r="A86" s="3">
        <v>159</v>
      </c>
      <c r="B86" s="136" t="s">
        <v>260</v>
      </c>
      <c r="C86" s="134" t="s">
        <v>165</v>
      </c>
      <c r="D86" s="135">
        <v>6.5709999999999997</v>
      </c>
      <c r="E86" s="3">
        <v>184</v>
      </c>
      <c r="F86" s="130" t="s">
        <v>116</v>
      </c>
      <c r="G86" s="130" t="s">
        <v>21</v>
      </c>
      <c r="H86" s="131">
        <v>5.94</v>
      </c>
    </row>
    <row r="87" spans="1:8" ht="18.75" customHeight="1">
      <c r="A87" s="3">
        <v>160</v>
      </c>
      <c r="B87" s="133" t="s">
        <v>34</v>
      </c>
      <c r="C87" s="134" t="s">
        <v>23</v>
      </c>
      <c r="D87" s="135">
        <v>6.5579999999999998</v>
      </c>
      <c r="E87" s="3">
        <v>185</v>
      </c>
      <c r="F87" s="133" t="s">
        <v>372</v>
      </c>
      <c r="G87" s="134" t="s">
        <v>23</v>
      </c>
      <c r="H87" s="135">
        <v>5.8639999999999999</v>
      </c>
    </row>
    <row r="88" spans="1:8" ht="18.75" customHeight="1">
      <c r="A88" s="3">
        <v>161</v>
      </c>
      <c r="B88" s="133" t="s">
        <v>44</v>
      </c>
      <c r="C88" s="134" t="s">
        <v>23</v>
      </c>
      <c r="D88" s="135">
        <v>6.5549999999999997</v>
      </c>
      <c r="E88" s="3">
        <v>186</v>
      </c>
      <c r="F88" s="133" t="s">
        <v>85</v>
      </c>
      <c r="G88" s="134" t="s">
        <v>23</v>
      </c>
      <c r="H88" s="135">
        <v>5.8289999999999997</v>
      </c>
    </row>
    <row r="89" spans="1:8" ht="18.75" customHeight="1">
      <c r="A89" s="3">
        <v>162</v>
      </c>
      <c r="B89" s="133" t="s">
        <v>40</v>
      </c>
      <c r="C89" s="134" t="s">
        <v>23</v>
      </c>
      <c r="D89" s="135">
        <v>6.524</v>
      </c>
      <c r="E89" s="3">
        <v>187</v>
      </c>
      <c r="F89" s="133" t="s">
        <v>67</v>
      </c>
      <c r="G89" s="134" t="s">
        <v>23</v>
      </c>
      <c r="H89" s="135">
        <v>5.8230000000000004</v>
      </c>
    </row>
    <row r="90" spans="1:8" ht="18.75" customHeight="1">
      <c r="A90" s="3">
        <v>163</v>
      </c>
      <c r="B90" s="130" t="s">
        <v>60</v>
      </c>
      <c r="C90" s="130" t="s">
        <v>21</v>
      </c>
      <c r="D90" s="131">
        <v>6.52</v>
      </c>
      <c r="E90" s="3">
        <v>188</v>
      </c>
      <c r="F90" s="133" t="s">
        <v>86</v>
      </c>
      <c r="G90" s="134" t="s">
        <v>23</v>
      </c>
      <c r="H90" s="135">
        <v>5.7629999999999999</v>
      </c>
    </row>
    <row r="91" spans="1:8" ht="18.75" customHeight="1">
      <c r="A91" s="3">
        <v>164</v>
      </c>
      <c r="B91" s="133" t="s">
        <v>274</v>
      </c>
      <c r="C91" s="134" t="s">
        <v>165</v>
      </c>
      <c r="D91" s="135">
        <v>6.5110000000000001</v>
      </c>
      <c r="E91" s="3">
        <v>189</v>
      </c>
      <c r="F91" s="137" t="s">
        <v>264</v>
      </c>
      <c r="G91" s="134" t="s">
        <v>157</v>
      </c>
      <c r="H91" s="138">
        <v>5.76</v>
      </c>
    </row>
    <row r="92" spans="1:8" ht="18.75" customHeight="1">
      <c r="A92" s="3">
        <v>165</v>
      </c>
      <c r="B92" s="133" t="s">
        <v>54</v>
      </c>
      <c r="C92" s="134" t="s">
        <v>23</v>
      </c>
      <c r="D92" s="135">
        <v>6.508</v>
      </c>
      <c r="E92" s="3">
        <v>190</v>
      </c>
      <c r="F92" s="130" t="s">
        <v>65</v>
      </c>
      <c r="G92" s="130" t="s">
        <v>21</v>
      </c>
      <c r="H92" s="131">
        <v>5.62</v>
      </c>
    </row>
    <row r="93" spans="1:8" ht="18.75" customHeight="1">
      <c r="A93" s="3">
        <v>166</v>
      </c>
      <c r="B93" s="133" t="s">
        <v>61</v>
      </c>
      <c r="C93" s="134" t="s">
        <v>23</v>
      </c>
      <c r="D93" s="135">
        <v>6.4720000000000004</v>
      </c>
      <c r="E93" s="3">
        <v>191</v>
      </c>
      <c r="F93" s="133" t="s">
        <v>265</v>
      </c>
      <c r="G93" s="134" t="s">
        <v>165</v>
      </c>
      <c r="H93" s="135">
        <v>5.5940000000000003</v>
      </c>
    </row>
    <row r="94" spans="1:8" ht="18.75" customHeight="1">
      <c r="A94" s="3">
        <v>167</v>
      </c>
      <c r="B94" s="133" t="s">
        <v>71</v>
      </c>
      <c r="C94" s="134" t="s">
        <v>23</v>
      </c>
      <c r="D94" s="135">
        <v>6.4470000000000001</v>
      </c>
      <c r="E94" s="3">
        <v>192</v>
      </c>
      <c r="F94" s="133" t="s">
        <v>51</v>
      </c>
      <c r="G94" s="134" t="s">
        <v>23</v>
      </c>
      <c r="H94" s="135">
        <v>5.569</v>
      </c>
    </row>
    <row r="95" spans="1:8" ht="18.75" customHeight="1">
      <c r="A95" s="3">
        <v>168</v>
      </c>
      <c r="B95" s="130" t="s">
        <v>4</v>
      </c>
      <c r="C95" s="130" t="s">
        <v>21</v>
      </c>
      <c r="D95" s="131">
        <v>6.4</v>
      </c>
      <c r="E95" s="3">
        <v>193</v>
      </c>
      <c r="F95" s="133" t="s">
        <v>30</v>
      </c>
      <c r="G95" s="134" t="s">
        <v>23</v>
      </c>
      <c r="H95" s="135">
        <v>5.5289999999999999</v>
      </c>
    </row>
    <row r="96" spans="1:8" ht="18.75" customHeight="1">
      <c r="A96" s="3">
        <v>169</v>
      </c>
      <c r="B96" s="137" t="s">
        <v>282</v>
      </c>
      <c r="C96" s="134" t="s">
        <v>157</v>
      </c>
      <c r="D96" s="138">
        <v>6.37</v>
      </c>
      <c r="E96" s="3">
        <v>194</v>
      </c>
      <c r="F96" s="133" t="s">
        <v>31</v>
      </c>
      <c r="G96" s="134" t="s">
        <v>23</v>
      </c>
      <c r="H96" s="135">
        <v>5.4770000000000003</v>
      </c>
    </row>
    <row r="97" spans="1:8" ht="18.75" customHeight="1">
      <c r="A97" s="3">
        <v>170</v>
      </c>
      <c r="B97" s="133" t="s">
        <v>79</v>
      </c>
      <c r="C97" s="134" t="s">
        <v>23</v>
      </c>
      <c r="D97" s="135">
        <v>6.3550000000000004</v>
      </c>
      <c r="E97" s="3">
        <v>195</v>
      </c>
      <c r="F97" s="141" t="s">
        <v>392</v>
      </c>
      <c r="G97" s="134" t="s">
        <v>22</v>
      </c>
      <c r="H97" s="140">
        <v>5.45</v>
      </c>
    </row>
    <row r="98" spans="1:8" ht="18.75" customHeight="1">
      <c r="A98" s="3">
        <v>171</v>
      </c>
      <c r="B98" s="133" t="s">
        <v>272</v>
      </c>
      <c r="C98" s="134" t="s">
        <v>165</v>
      </c>
      <c r="D98" s="135">
        <v>6.327</v>
      </c>
      <c r="E98" s="3">
        <v>196</v>
      </c>
      <c r="F98" s="133" t="s">
        <v>266</v>
      </c>
      <c r="G98" s="134" t="s">
        <v>165</v>
      </c>
      <c r="H98" s="135">
        <v>5.4050000000000002</v>
      </c>
    </row>
    <row r="99" spans="1:8" ht="18.75" customHeight="1">
      <c r="A99" s="3">
        <v>172</v>
      </c>
      <c r="B99" s="133" t="s">
        <v>72</v>
      </c>
      <c r="C99" s="134" t="s">
        <v>23</v>
      </c>
      <c r="D99" s="135">
        <v>6.3250000000000002</v>
      </c>
      <c r="E99" s="3">
        <v>197</v>
      </c>
      <c r="F99" s="133" t="s">
        <v>41</v>
      </c>
      <c r="G99" s="134" t="s">
        <v>23</v>
      </c>
      <c r="H99" s="135">
        <v>5.3949999999999996</v>
      </c>
    </row>
    <row r="100" spans="1:8" ht="18.75" customHeight="1">
      <c r="A100" s="3">
        <v>173</v>
      </c>
      <c r="B100" s="133" t="s">
        <v>77</v>
      </c>
      <c r="C100" s="134" t="s">
        <v>23</v>
      </c>
      <c r="D100" s="135">
        <v>6.319</v>
      </c>
      <c r="E100" s="3">
        <v>198</v>
      </c>
      <c r="F100" s="133" t="s">
        <v>64</v>
      </c>
      <c r="G100" s="134" t="s">
        <v>23</v>
      </c>
      <c r="H100" s="135">
        <v>5.3330000000000002</v>
      </c>
    </row>
    <row r="101" spans="1:8" ht="18.75" customHeight="1">
      <c r="A101" s="3">
        <v>174</v>
      </c>
      <c r="B101" s="137" t="s">
        <v>279</v>
      </c>
      <c r="C101" s="134" t="s">
        <v>157</v>
      </c>
      <c r="D101" s="138">
        <v>6.28</v>
      </c>
      <c r="E101" s="3">
        <v>199</v>
      </c>
      <c r="F101" s="130" t="s">
        <v>120</v>
      </c>
      <c r="G101" s="130" t="s">
        <v>21</v>
      </c>
      <c r="H101" s="131">
        <v>5.33</v>
      </c>
    </row>
    <row r="102" spans="1:8" ht="18.75" customHeight="1">
      <c r="A102" s="3">
        <v>175</v>
      </c>
      <c r="B102" s="136" t="s">
        <v>6</v>
      </c>
      <c r="C102" s="134" t="s">
        <v>165</v>
      </c>
      <c r="D102" s="135">
        <v>6.2729999999999997</v>
      </c>
      <c r="E102" s="3">
        <v>200</v>
      </c>
      <c r="F102" s="130" t="s">
        <v>369</v>
      </c>
      <c r="G102" s="130" t="s">
        <v>21</v>
      </c>
      <c r="H102" s="131">
        <v>5.29</v>
      </c>
    </row>
    <row r="103" spans="1:8" ht="18.75" customHeight="1">
      <c r="A103" s="3">
        <v>201</v>
      </c>
      <c r="B103" s="133" t="s">
        <v>84</v>
      </c>
      <c r="C103" s="134" t="s">
        <v>23</v>
      </c>
      <c r="D103" s="135">
        <v>5.2039999999999997</v>
      </c>
      <c r="E103" s="3">
        <v>226</v>
      </c>
      <c r="F103" s="130" t="s">
        <v>119</v>
      </c>
      <c r="G103" s="130" t="s">
        <v>21</v>
      </c>
      <c r="H103" s="131">
        <v>4.63</v>
      </c>
    </row>
    <row r="104" spans="1:8" ht="18.75" customHeight="1">
      <c r="A104" s="3">
        <v>202</v>
      </c>
      <c r="B104" s="141" t="s">
        <v>389</v>
      </c>
      <c r="C104" s="134" t="s">
        <v>22</v>
      </c>
      <c r="D104" s="140">
        <v>5.19</v>
      </c>
      <c r="E104" s="3">
        <v>227</v>
      </c>
      <c r="F104" s="133" t="s">
        <v>47</v>
      </c>
      <c r="G104" s="134" t="s">
        <v>23</v>
      </c>
      <c r="H104" s="135">
        <v>4.55</v>
      </c>
    </row>
    <row r="105" spans="1:8" ht="18.75" customHeight="1">
      <c r="A105" s="3">
        <v>203</v>
      </c>
      <c r="B105" s="141" t="s">
        <v>394</v>
      </c>
      <c r="C105" s="134" t="s">
        <v>22</v>
      </c>
      <c r="D105" s="140">
        <v>5.18</v>
      </c>
      <c r="E105" s="3">
        <v>228</v>
      </c>
      <c r="F105" s="130" t="s">
        <v>118</v>
      </c>
      <c r="G105" s="130" t="s">
        <v>21</v>
      </c>
      <c r="H105" s="131">
        <v>4.46</v>
      </c>
    </row>
    <row r="106" spans="1:8" ht="18.75" customHeight="1">
      <c r="A106" s="3">
        <v>204</v>
      </c>
      <c r="B106" s="141" t="s">
        <v>397</v>
      </c>
      <c r="C106" s="134" t="s">
        <v>22</v>
      </c>
      <c r="D106" s="140">
        <v>5.18</v>
      </c>
      <c r="E106" s="3">
        <v>229</v>
      </c>
      <c r="F106" s="130" t="s">
        <v>386</v>
      </c>
      <c r="G106" s="130" t="s">
        <v>21</v>
      </c>
      <c r="H106" s="131">
        <v>4.4400000000000004</v>
      </c>
    </row>
    <row r="107" spans="1:8" ht="18.75" customHeight="1">
      <c r="A107" s="3">
        <v>205</v>
      </c>
      <c r="B107" s="133" t="s">
        <v>384</v>
      </c>
      <c r="C107" s="134" t="s">
        <v>23</v>
      </c>
      <c r="D107" s="135">
        <v>5.1760000000000002</v>
      </c>
      <c r="E107" s="3">
        <v>230</v>
      </c>
      <c r="F107" s="141" t="s">
        <v>400</v>
      </c>
      <c r="G107" s="134" t="s">
        <v>22</v>
      </c>
      <c r="H107" s="140">
        <v>4.37</v>
      </c>
    </row>
    <row r="108" spans="1:8" ht="18.75" customHeight="1">
      <c r="A108" s="3">
        <v>206</v>
      </c>
      <c r="B108" s="130" t="s">
        <v>117</v>
      </c>
      <c r="C108" s="130" t="s">
        <v>21</v>
      </c>
      <c r="D108" s="131">
        <v>5.16</v>
      </c>
      <c r="E108" s="3">
        <v>231</v>
      </c>
      <c r="F108" s="130" t="s">
        <v>388</v>
      </c>
      <c r="G108" s="130" t="s">
        <v>21</v>
      </c>
      <c r="H108" s="131">
        <v>4.3600000000000003</v>
      </c>
    </row>
    <row r="109" spans="1:8" ht="18.75" customHeight="1">
      <c r="A109" s="3">
        <v>207</v>
      </c>
      <c r="B109" s="133" t="s">
        <v>52</v>
      </c>
      <c r="C109" s="134" t="s">
        <v>23</v>
      </c>
      <c r="D109" s="135">
        <v>5.1479999999999997</v>
      </c>
      <c r="E109" s="3">
        <v>232</v>
      </c>
      <c r="F109" s="133" t="s">
        <v>385</v>
      </c>
      <c r="G109" s="134" t="s">
        <v>23</v>
      </c>
      <c r="H109" s="135">
        <v>4.3330000000000002</v>
      </c>
    </row>
    <row r="110" spans="1:8" ht="18.75" customHeight="1">
      <c r="A110" s="3">
        <v>208</v>
      </c>
      <c r="B110" s="133" t="s">
        <v>382</v>
      </c>
      <c r="C110" s="134" t="s">
        <v>23</v>
      </c>
      <c r="D110" s="135">
        <v>5.109</v>
      </c>
      <c r="E110" s="3">
        <v>233</v>
      </c>
      <c r="F110" s="141" t="s">
        <v>395</v>
      </c>
      <c r="G110" s="134" t="s">
        <v>22</v>
      </c>
      <c r="H110" s="140">
        <v>4.32</v>
      </c>
    </row>
    <row r="111" spans="1:8" ht="18.75" customHeight="1">
      <c r="A111" s="3">
        <v>209</v>
      </c>
      <c r="B111" s="130" t="s">
        <v>26</v>
      </c>
      <c r="C111" s="130" t="s">
        <v>21</v>
      </c>
      <c r="D111" s="131">
        <v>5.0999999999999996</v>
      </c>
      <c r="E111" s="3">
        <v>234</v>
      </c>
      <c r="F111" s="133" t="s">
        <v>49</v>
      </c>
      <c r="G111" s="134" t="s">
        <v>23</v>
      </c>
      <c r="H111" s="135">
        <v>4.2930000000000001</v>
      </c>
    </row>
    <row r="112" spans="1:8" ht="18.75" customHeight="1">
      <c r="A112" s="3">
        <v>210</v>
      </c>
      <c r="B112" s="141" t="s">
        <v>391</v>
      </c>
      <c r="C112" s="134" t="s">
        <v>22</v>
      </c>
      <c r="D112" s="140">
        <v>5.0599999999999996</v>
      </c>
      <c r="E112" s="3">
        <v>235</v>
      </c>
      <c r="F112" s="130" t="s">
        <v>367</v>
      </c>
      <c r="G112" s="130" t="s">
        <v>21</v>
      </c>
      <c r="H112" s="131">
        <v>4.29</v>
      </c>
    </row>
    <row r="113" spans="1:8" ht="18.75" customHeight="1">
      <c r="A113" s="3">
        <v>211</v>
      </c>
      <c r="B113" s="133" t="s">
        <v>56</v>
      </c>
      <c r="C113" s="134" t="s">
        <v>23</v>
      </c>
      <c r="D113" s="135">
        <v>5.0010000000000003</v>
      </c>
      <c r="E113" s="3">
        <v>236</v>
      </c>
      <c r="F113" s="133" t="s">
        <v>373</v>
      </c>
      <c r="G113" s="134" t="s">
        <v>23</v>
      </c>
      <c r="H113" s="135">
        <v>4.2679999999999998</v>
      </c>
    </row>
    <row r="114" spans="1:8" ht="18.75" customHeight="1">
      <c r="A114" s="3">
        <v>212</v>
      </c>
      <c r="B114" s="133" t="s">
        <v>38</v>
      </c>
      <c r="C114" s="134" t="s">
        <v>23</v>
      </c>
      <c r="D114" s="135">
        <v>4.9889999999999999</v>
      </c>
      <c r="E114" s="3">
        <v>237</v>
      </c>
      <c r="F114" s="133" t="s">
        <v>377</v>
      </c>
      <c r="G114" s="134" t="s">
        <v>23</v>
      </c>
      <c r="H114" s="135">
        <v>4.2439999999999998</v>
      </c>
    </row>
    <row r="115" spans="1:8" ht="18.75" customHeight="1">
      <c r="A115" s="3">
        <v>213</v>
      </c>
      <c r="B115" s="133" t="s">
        <v>381</v>
      </c>
      <c r="C115" s="134" t="s">
        <v>23</v>
      </c>
      <c r="D115" s="135">
        <v>4.9180000000000001</v>
      </c>
      <c r="E115" s="3">
        <v>238</v>
      </c>
      <c r="F115" s="133" t="s">
        <v>380</v>
      </c>
      <c r="G115" s="134" t="s">
        <v>23</v>
      </c>
      <c r="H115" s="135">
        <v>4.2430000000000003</v>
      </c>
    </row>
    <row r="116" spans="1:8" ht="18.75" customHeight="1">
      <c r="A116" s="3">
        <v>214</v>
      </c>
      <c r="B116" s="130" t="s">
        <v>123</v>
      </c>
      <c r="C116" s="130" t="s">
        <v>21</v>
      </c>
      <c r="D116" s="131">
        <v>4.8899999999999997</v>
      </c>
      <c r="E116" s="3">
        <v>239</v>
      </c>
      <c r="F116" s="136" t="s">
        <v>275</v>
      </c>
      <c r="G116" s="134" t="s">
        <v>165</v>
      </c>
      <c r="H116" s="135">
        <v>4.1920000000000002</v>
      </c>
    </row>
    <row r="117" spans="1:8" ht="18.75" customHeight="1">
      <c r="A117" s="3">
        <v>215</v>
      </c>
      <c r="B117" s="133" t="s">
        <v>379</v>
      </c>
      <c r="C117" s="134" t="s">
        <v>23</v>
      </c>
      <c r="D117" s="135">
        <v>4.8470000000000004</v>
      </c>
      <c r="E117" s="3">
        <v>240</v>
      </c>
      <c r="F117" s="137" t="s">
        <v>284</v>
      </c>
      <c r="G117" s="134" t="s">
        <v>157</v>
      </c>
      <c r="H117" s="138">
        <v>4.18</v>
      </c>
    </row>
    <row r="118" spans="1:8" ht="18.75" customHeight="1">
      <c r="A118" s="3">
        <v>216</v>
      </c>
      <c r="B118" s="141" t="s">
        <v>396</v>
      </c>
      <c r="C118" s="134" t="s">
        <v>22</v>
      </c>
      <c r="D118" s="140">
        <v>4.82</v>
      </c>
      <c r="E118" s="3">
        <v>241</v>
      </c>
      <c r="F118" s="130" t="s">
        <v>220</v>
      </c>
      <c r="G118" s="130" t="s">
        <v>21</v>
      </c>
      <c r="H118" s="131">
        <v>4.07</v>
      </c>
    </row>
    <row r="119" spans="1:8" ht="18.75" customHeight="1">
      <c r="A119" s="3">
        <v>217</v>
      </c>
      <c r="B119" s="133" t="s">
        <v>63</v>
      </c>
      <c r="C119" s="134" t="s">
        <v>23</v>
      </c>
      <c r="D119" s="135">
        <v>4.8120000000000003</v>
      </c>
      <c r="E119" s="3">
        <v>242</v>
      </c>
      <c r="F119" s="130" t="s">
        <v>46</v>
      </c>
      <c r="G119" s="130" t="s">
        <v>21</v>
      </c>
      <c r="H119" s="131">
        <v>3.99</v>
      </c>
    </row>
    <row r="120" spans="1:8" ht="18.75" customHeight="1">
      <c r="A120" s="3">
        <v>218</v>
      </c>
      <c r="B120" s="141" t="s">
        <v>399</v>
      </c>
      <c r="C120" s="134" t="s">
        <v>22</v>
      </c>
      <c r="D120" s="140">
        <v>4.8</v>
      </c>
      <c r="E120" s="3">
        <v>243</v>
      </c>
      <c r="F120" s="133" t="s">
        <v>401</v>
      </c>
      <c r="G120" s="134" t="s">
        <v>23</v>
      </c>
      <c r="H120" s="135">
        <v>3.9380000000000002</v>
      </c>
    </row>
    <row r="121" spans="1:8" ht="18.75" customHeight="1">
      <c r="A121" s="3">
        <v>219</v>
      </c>
      <c r="B121" s="130" t="s">
        <v>368</v>
      </c>
      <c r="C121" s="130" t="s">
        <v>21</v>
      </c>
      <c r="D121" s="131">
        <v>4.8</v>
      </c>
      <c r="E121" s="3">
        <v>244</v>
      </c>
      <c r="F121" s="133" t="s">
        <v>383</v>
      </c>
      <c r="G121" s="134" t="s">
        <v>23</v>
      </c>
      <c r="H121" s="135">
        <v>3.9020000000000001</v>
      </c>
    </row>
    <row r="122" spans="1:8" ht="18.75" customHeight="1">
      <c r="A122" s="3">
        <v>220</v>
      </c>
      <c r="B122" s="130" t="s">
        <v>125</v>
      </c>
      <c r="C122" s="130" t="s">
        <v>21</v>
      </c>
      <c r="D122" s="131">
        <v>4.79</v>
      </c>
      <c r="E122" s="3">
        <v>245</v>
      </c>
      <c r="F122" s="133" t="s">
        <v>376</v>
      </c>
      <c r="G122" s="134" t="s">
        <v>23</v>
      </c>
      <c r="H122" s="135">
        <v>3.8580000000000001</v>
      </c>
    </row>
    <row r="123" spans="1:8" ht="18.75" customHeight="1">
      <c r="A123" s="3">
        <v>221</v>
      </c>
      <c r="B123" s="139" t="s">
        <v>398</v>
      </c>
      <c r="C123" s="134" t="s">
        <v>22</v>
      </c>
      <c r="D123" s="140">
        <v>4.78</v>
      </c>
      <c r="E123" s="3">
        <v>246</v>
      </c>
      <c r="F123" s="133" t="s">
        <v>375</v>
      </c>
      <c r="G123" s="134" t="s">
        <v>23</v>
      </c>
      <c r="H123" s="135">
        <v>3.8029999999999999</v>
      </c>
    </row>
    <row r="124" spans="1:8" ht="18.75" customHeight="1">
      <c r="A124" s="3">
        <v>222</v>
      </c>
      <c r="B124" s="130" t="s">
        <v>126</v>
      </c>
      <c r="C124" s="130" t="s">
        <v>21</v>
      </c>
      <c r="D124" s="131">
        <v>4.7699999999999996</v>
      </c>
      <c r="E124" s="3">
        <v>247</v>
      </c>
      <c r="F124" s="133" t="s">
        <v>374</v>
      </c>
      <c r="G124" s="134" t="s">
        <v>23</v>
      </c>
      <c r="H124" s="135">
        <v>3.5640000000000001</v>
      </c>
    </row>
    <row r="125" spans="1:8" ht="18.75" customHeight="1">
      <c r="A125" s="3">
        <v>223</v>
      </c>
      <c r="B125" s="130" t="s">
        <v>122</v>
      </c>
      <c r="C125" s="130" t="s">
        <v>21</v>
      </c>
      <c r="D125" s="131">
        <v>4.7300000000000004</v>
      </c>
      <c r="E125" s="3">
        <v>248</v>
      </c>
      <c r="F125" s="133" t="s">
        <v>378</v>
      </c>
      <c r="G125" s="134" t="s">
        <v>23</v>
      </c>
      <c r="H125" s="135">
        <v>3.48</v>
      </c>
    </row>
    <row r="126" spans="1:8" ht="18.75" customHeight="1">
      <c r="A126" s="3">
        <v>224</v>
      </c>
      <c r="B126" s="139" t="s">
        <v>393</v>
      </c>
      <c r="C126" s="134" t="s">
        <v>22</v>
      </c>
      <c r="D126" s="140">
        <v>4.72</v>
      </c>
    </row>
    <row r="127" spans="1:8" ht="18.75" customHeight="1">
      <c r="A127" s="3">
        <v>225</v>
      </c>
      <c r="B127" s="130" t="s">
        <v>124</v>
      </c>
      <c r="C127" s="130" t="s">
        <v>21</v>
      </c>
      <c r="D127" s="131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96" t="s">
        <v>341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22.5" customHeight="1">
      <c r="A2" s="297" t="s">
        <v>339</v>
      </c>
      <c r="B2" s="298"/>
      <c r="C2" s="298"/>
      <c r="D2" s="298"/>
      <c r="E2" s="298"/>
      <c r="F2" s="299"/>
      <c r="G2" s="300" t="s">
        <v>406</v>
      </c>
      <c r="H2" s="300"/>
      <c r="I2" s="300"/>
      <c r="J2" s="300"/>
      <c r="K2" s="300"/>
      <c r="L2" s="300"/>
    </row>
    <row r="3" spans="1:12" ht="33">
      <c r="A3" s="142" t="s">
        <v>365</v>
      </c>
      <c r="B3" s="142" t="s">
        <v>342</v>
      </c>
      <c r="C3" s="142" t="s">
        <v>211</v>
      </c>
      <c r="D3" s="142" t="s">
        <v>131</v>
      </c>
      <c r="E3" s="142" t="s">
        <v>134</v>
      </c>
      <c r="F3" s="142" t="s">
        <v>133</v>
      </c>
      <c r="G3" s="142" t="s">
        <v>365</v>
      </c>
      <c r="H3" s="142" t="s">
        <v>342</v>
      </c>
      <c r="I3" s="142" t="s">
        <v>211</v>
      </c>
      <c r="J3" s="142" t="s">
        <v>131</v>
      </c>
      <c r="K3" s="142" t="s">
        <v>135</v>
      </c>
      <c r="L3" s="142" t="s">
        <v>136</v>
      </c>
    </row>
    <row r="4" spans="1:12" ht="33">
      <c r="A4" s="99" t="s">
        <v>340</v>
      </c>
      <c r="B4" s="99" t="s">
        <v>164</v>
      </c>
      <c r="C4" s="99" t="s">
        <v>345</v>
      </c>
      <c r="D4" s="99">
        <v>10</v>
      </c>
      <c r="E4" s="99">
        <v>10</v>
      </c>
      <c r="F4" s="99" t="s">
        <v>343</v>
      </c>
      <c r="G4" s="99" t="s">
        <v>340</v>
      </c>
      <c r="H4" s="144" t="s">
        <v>196</v>
      </c>
      <c r="I4" s="143">
        <v>29.35</v>
      </c>
      <c r="J4" s="144">
        <v>9.6</v>
      </c>
      <c r="K4" s="99">
        <v>9.75</v>
      </c>
      <c r="L4" s="99">
        <v>10</v>
      </c>
    </row>
    <row r="5" spans="1:12" ht="21" customHeight="1">
      <c r="A5" s="99">
        <v>24</v>
      </c>
      <c r="B5" s="99" t="s">
        <v>21</v>
      </c>
      <c r="C5" s="99" t="s">
        <v>344</v>
      </c>
      <c r="D5" s="99" t="s">
        <v>348</v>
      </c>
      <c r="E5" s="99" t="s">
        <v>349</v>
      </c>
      <c r="F5" s="99">
        <v>10</v>
      </c>
      <c r="G5" s="100">
        <v>90</v>
      </c>
      <c r="H5" s="144" t="s">
        <v>21</v>
      </c>
      <c r="I5" s="143">
        <v>28.3</v>
      </c>
      <c r="J5" s="144">
        <v>9.8000000000000007</v>
      </c>
      <c r="K5" s="99">
        <v>9.25</v>
      </c>
      <c r="L5" s="99">
        <v>9.25</v>
      </c>
    </row>
    <row r="6" spans="1:12" ht="21" customHeight="1">
      <c r="A6" s="99">
        <v>38</v>
      </c>
      <c r="B6" s="99" t="s">
        <v>21</v>
      </c>
      <c r="C6" s="99" t="s">
        <v>346</v>
      </c>
      <c r="D6" s="99" t="s">
        <v>350</v>
      </c>
      <c r="E6" s="99">
        <v>10</v>
      </c>
      <c r="F6" s="99" t="s">
        <v>350</v>
      </c>
    </row>
    <row r="7" spans="1:12" ht="21" customHeight="1">
      <c r="A7" s="99">
        <v>86</v>
      </c>
      <c r="B7" s="99" t="s">
        <v>21</v>
      </c>
      <c r="C7" s="99" t="s">
        <v>347</v>
      </c>
      <c r="D7" s="99" t="s">
        <v>348</v>
      </c>
      <c r="E7" s="99" t="s">
        <v>349</v>
      </c>
      <c r="F7" s="99" t="s">
        <v>351</v>
      </c>
    </row>
    <row r="9" spans="1:12" ht="24.75" customHeight="1">
      <c r="A9" s="300" t="s">
        <v>405</v>
      </c>
      <c r="B9" s="300"/>
      <c r="C9" s="300"/>
      <c r="D9" s="300"/>
      <c r="E9" s="300"/>
      <c r="F9" s="300"/>
      <c r="G9" s="297" t="s">
        <v>364</v>
      </c>
      <c r="H9" s="298"/>
      <c r="I9" s="298"/>
      <c r="J9" s="298"/>
      <c r="K9" s="298"/>
      <c r="L9" s="299"/>
    </row>
    <row r="10" spans="1:12" ht="37.5" customHeight="1">
      <c r="A10" s="142" t="s">
        <v>365</v>
      </c>
      <c r="B10" s="142" t="s">
        <v>342</v>
      </c>
      <c r="C10" s="142" t="s">
        <v>211</v>
      </c>
      <c r="D10" s="142" t="s">
        <v>131</v>
      </c>
      <c r="E10" s="142" t="s">
        <v>134</v>
      </c>
      <c r="F10" s="142" t="s">
        <v>135</v>
      </c>
      <c r="G10" s="142" t="s">
        <v>365</v>
      </c>
      <c r="H10" s="142" t="s">
        <v>342</v>
      </c>
      <c r="I10" s="142" t="s">
        <v>211</v>
      </c>
      <c r="J10" s="142" t="s">
        <v>131</v>
      </c>
      <c r="K10" s="142" t="s">
        <v>352</v>
      </c>
      <c r="L10" s="142" t="s">
        <v>133</v>
      </c>
    </row>
    <row r="11" spans="1:12" ht="33">
      <c r="A11" s="99" t="s">
        <v>340</v>
      </c>
      <c r="B11" s="100" t="s">
        <v>164</v>
      </c>
      <c r="C11" s="143">
        <v>30</v>
      </c>
      <c r="D11" s="99">
        <v>10</v>
      </c>
      <c r="E11" s="99">
        <v>10</v>
      </c>
      <c r="F11" s="99">
        <v>10</v>
      </c>
      <c r="G11" s="99" t="s">
        <v>340</v>
      </c>
      <c r="H11" s="99" t="s">
        <v>23</v>
      </c>
      <c r="I11" s="99" t="s">
        <v>353</v>
      </c>
      <c r="J11" s="99" t="s">
        <v>348</v>
      </c>
      <c r="K11" s="99" t="s">
        <v>354</v>
      </c>
      <c r="L11" s="99">
        <v>10</v>
      </c>
    </row>
    <row r="12" spans="1:12" ht="22.5" customHeight="1">
      <c r="A12" s="99">
        <v>31</v>
      </c>
      <c r="B12" s="100" t="s">
        <v>21</v>
      </c>
      <c r="C12" s="143">
        <v>29.25</v>
      </c>
      <c r="D12" s="100">
        <v>10</v>
      </c>
      <c r="E12" s="99">
        <v>9.75</v>
      </c>
      <c r="F12" s="99">
        <v>9.5</v>
      </c>
      <c r="G12" s="100">
        <v>20</v>
      </c>
      <c r="H12" s="99" t="s">
        <v>21</v>
      </c>
      <c r="I12" s="100" t="s">
        <v>355</v>
      </c>
      <c r="J12" s="100" t="s">
        <v>348</v>
      </c>
      <c r="K12" s="99" t="s">
        <v>361</v>
      </c>
      <c r="L12" s="99" t="s">
        <v>343</v>
      </c>
    </row>
    <row r="13" spans="1:12" ht="22.5" customHeight="1">
      <c r="A13" s="99">
        <v>35</v>
      </c>
      <c r="B13" s="100" t="s">
        <v>21</v>
      </c>
      <c r="C13" s="143">
        <v>29.15</v>
      </c>
      <c r="D13" s="100">
        <v>9.4</v>
      </c>
      <c r="E13" s="99">
        <v>10</v>
      </c>
      <c r="F13" s="99">
        <v>9.75</v>
      </c>
      <c r="G13" s="100">
        <v>20</v>
      </c>
      <c r="H13" s="99" t="s">
        <v>21</v>
      </c>
      <c r="I13" s="100" t="s">
        <v>355</v>
      </c>
      <c r="J13" s="100" t="s">
        <v>343</v>
      </c>
      <c r="K13" s="99" t="s">
        <v>361</v>
      </c>
      <c r="L13" s="99" t="s">
        <v>348</v>
      </c>
    </row>
    <row r="14" spans="1:12" ht="22.5" customHeight="1">
      <c r="A14" s="99">
        <v>38</v>
      </c>
      <c r="B14" s="100" t="s">
        <v>21</v>
      </c>
      <c r="C14" s="143">
        <v>29.1</v>
      </c>
      <c r="D14" s="100">
        <v>9.6</v>
      </c>
      <c r="E14" s="99">
        <v>10</v>
      </c>
      <c r="F14" s="99">
        <v>9.5</v>
      </c>
      <c r="G14" s="100">
        <v>20</v>
      </c>
      <c r="H14" s="99" t="s">
        <v>21</v>
      </c>
      <c r="I14" s="100" t="s">
        <v>355</v>
      </c>
      <c r="J14" s="100" t="s">
        <v>348</v>
      </c>
      <c r="K14" s="99" t="s">
        <v>361</v>
      </c>
      <c r="L14" s="99" t="s">
        <v>343</v>
      </c>
    </row>
    <row r="15" spans="1:12" ht="22.5" customHeight="1">
      <c r="A15" s="99">
        <v>38</v>
      </c>
      <c r="B15" s="100" t="s">
        <v>21</v>
      </c>
      <c r="C15" s="143">
        <v>29.1</v>
      </c>
      <c r="D15" s="100">
        <v>9.6</v>
      </c>
      <c r="E15" s="99">
        <v>9.75</v>
      </c>
      <c r="F15" s="99">
        <v>9.75</v>
      </c>
      <c r="G15" s="100">
        <v>25</v>
      </c>
      <c r="H15" s="99" t="s">
        <v>21</v>
      </c>
      <c r="I15" s="100" t="s">
        <v>356</v>
      </c>
      <c r="J15" s="100" t="s">
        <v>351</v>
      </c>
      <c r="K15" s="99">
        <v>9</v>
      </c>
      <c r="L15" s="99" t="s">
        <v>351</v>
      </c>
    </row>
    <row r="16" spans="1:12" ht="22.5" customHeight="1">
      <c r="A16" s="99">
        <v>53</v>
      </c>
      <c r="B16" s="100" t="s">
        <v>21</v>
      </c>
      <c r="C16" s="143">
        <v>29.05</v>
      </c>
      <c r="D16" s="100">
        <v>9.8000000000000007</v>
      </c>
      <c r="E16" s="99">
        <v>9.5</v>
      </c>
      <c r="F16" s="99">
        <v>9.75</v>
      </c>
      <c r="G16" s="100">
        <v>36</v>
      </c>
      <c r="H16" s="99" t="s">
        <v>21</v>
      </c>
      <c r="I16" s="100" t="s">
        <v>357</v>
      </c>
      <c r="J16" s="100" t="s">
        <v>363</v>
      </c>
      <c r="K16" s="99" t="s">
        <v>349</v>
      </c>
      <c r="L16" s="99">
        <v>10</v>
      </c>
    </row>
    <row r="17" spans="1:12" ht="22.5" customHeight="1">
      <c r="A17" s="99">
        <v>53</v>
      </c>
      <c r="B17" s="100" t="s">
        <v>21</v>
      </c>
      <c r="C17" s="143">
        <v>29.05</v>
      </c>
      <c r="D17" s="100">
        <v>9.8000000000000007</v>
      </c>
      <c r="E17" s="99">
        <v>9.5</v>
      </c>
      <c r="F17" s="99">
        <v>9.75</v>
      </c>
      <c r="G17" s="100">
        <v>52</v>
      </c>
      <c r="H17" s="99" t="s">
        <v>21</v>
      </c>
      <c r="I17" s="100" t="s">
        <v>358</v>
      </c>
      <c r="J17" s="100" t="s">
        <v>348</v>
      </c>
      <c r="K17" s="99" t="s">
        <v>354</v>
      </c>
      <c r="L17" s="99" t="s">
        <v>350</v>
      </c>
    </row>
    <row r="18" spans="1:12" ht="22.5" customHeight="1">
      <c r="A18" s="99">
        <v>68</v>
      </c>
      <c r="B18" s="100" t="s">
        <v>21</v>
      </c>
      <c r="C18" s="143">
        <v>28.9</v>
      </c>
      <c r="D18" s="100">
        <v>9.4</v>
      </c>
      <c r="E18" s="99">
        <v>9.5</v>
      </c>
      <c r="F18" s="99">
        <v>10</v>
      </c>
      <c r="G18" s="100">
        <v>72</v>
      </c>
      <c r="H18" s="99" t="s">
        <v>21</v>
      </c>
      <c r="I18" s="100" t="s">
        <v>359</v>
      </c>
      <c r="J18" s="100" t="s">
        <v>362</v>
      </c>
      <c r="K18" s="99" t="s">
        <v>361</v>
      </c>
      <c r="L18" s="99">
        <v>10</v>
      </c>
    </row>
    <row r="19" spans="1:12" ht="22.5" customHeight="1">
      <c r="A19" s="99">
        <v>79</v>
      </c>
      <c r="B19" s="100" t="s">
        <v>21</v>
      </c>
      <c r="C19" s="143">
        <v>28.85</v>
      </c>
      <c r="D19" s="100">
        <v>9.6</v>
      </c>
      <c r="E19" s="99">
        <v>9.75</v>
      </c>
      <c r="F19" s="99">
        <v>9.5</v>
      </c>
      <c r="G19" s="100">
        <v>88</v>
      </c>
      <c r="H19" s="99" t="s">
        <v>21</v>
      </c>
      <c r="I19" s="100" t="s">
        <v>360</v>
      </c>
      <c r="J19" s="100">
        <v>9</v>
      </c>
      <c r="K19" s="99">
        <v>9</v>
      </c>
      <c r="L19" s="99">
        <v>10</v>
      </c>
    </row>
    <row r="20" spans="1:12" ht="22.5" customHeight="1">
      <c r="A20" s="99">
        <v>79</v>
      </c>
      <c r="B20" s="100" t="s">
        <v>21</v>
      </c>
      <c r="C20" s="143">
        <v>28.85</v>
      </c>
      <c r="D20" s="100">
        <v>9.6</v>
      </c>
      <c r="E20" s="99">
        <v>9.75</v>
      </c>
      <c r="F20" s="99">
        <v>9.5</v>
      </c>
      <c r="G20" s="99"/>
      <c r="H20" s="99"/>
      <c r="I20" s="99"/>
      <c r="J20" s="99"/>
      <c r="K20" s="99"/>
      <c r="L20" s="99"/>
    </row>
    <row r="21" spans="1:12" ht="22.5" customHeight="1">
      <c r="A21" s="99">
        <v>79</v>
      </c>
      <c r="B21" s="100" t="s">
        <v>21</v>
      </c>
      <c r="C21" s="143">
        <v>28.85</v>
      </c>
      <c r="D21" s="100">
        <v>9.6</v>
      </c>
      <c r="E21" s="99">
        <v>9.75</v>
      </c>
      <c r="F21" s="99">
        <v>9.5</v>
      </c>
      <c r="G21" s="99"/>
      <c r="H21" s="99"/>
      <c r="I21" s="99"/>
      <c r="J21" s="99"/>
      <c r="K21" s="99"/>
      <c r="L21" s="99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A857-0107-4EE2-B549-73603261A373}">
  <dimension ref="A1:N26"/>
  <sheetViews>
    <sheetView view="pageLayout" topLeftCell="A7" zoomScaleNormal="85" workbookViewId="0">
      <selection activeCell="H20" sqref="H20:I26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7" width="9.85546875" style="101" customWidth="1"/>
    <col min="8" max="8" width="18.5703125" style="101" customWidth="1"/>
    <col min="9" max="9" width="12.5703125" style="101" customWidth="1"/>
    <col min="10" max="10" width="7.42578125" style="101" customWidth="1"/>
    <col min="11" max="11" width="8.5703125" style="101" customWidth="1"/>
    <col min="12" max="12" width="10.5703125" style="101" customWidth="1"/>
    <col min="13" max="13" width="9.140625" style="98"/>
    <col min="14" max="14" width="24.42578125" style="98" customWidth="1"/>
    <col min="15" max="16384" width="9.140625" style="98"/>
  </cols>
  <sheetData>
    <row r="1" spans="1:14" ht="33" customHeight="1">
      <c r="A1" s="296" t="s">
        <v>421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4" ht="37.5" customHeight="1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134</v>
      </c>
      <c r="F2" s="142" t="s">
        <v>135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134</v>
      </c>
      <c r="L2" s="142" t="s">
        <v>135</v>
      </c>
    </row>
    <row r="3" spans="1:14" ht="33">
      <c r="A3" s="142" t="s">
        <v>340</v>
      </c>
      <c r="B3" s="143" t="s">
        <v>164</v>
      </c>
      <c r="C3" s="143">
        <v>30</v>
      </c>
      <c r="D3" s="142">
        <v>10</v>
      </c>
      <c r="E3" s="142">
        <v>10</v>
      </c>
      <c r="F3" s="142">
        <v>10</v>
      </c>
      <c r="G3" s="142">
        <v>1</v>
      </c>
      <c r="H3" s="148" t="s">
        <v>414</v>
      </c>
      <c r="I3" s="142">
        <v>28.55</v>
      </c>
      <c r="J3" s="142">
        <v>9.8000000000000007</v>
      </c>
      <c r="K3" s="142">
        <v>9.25</v>
      </c>
      <c r="L3" s="142">
        <v>9.5</v>
      </c>
      <c r="N3" s="146"/>
    </row>
    <row r="4" spans="1:14" ht="15" customHeight="1">
      <c r="A4" s="99">
        <v>31</v>
      </c>
      <c r="B4" s="100" t="s">
        <v>21</v>
      </c>
      <c r="C4" s="143">
        <v>29.25</v>
      </c>
      <c r="D4" s="100">
        <v>10</v>
      </c>
      <c r="E4" s="99">
        <v>9.75</v>
      </c>
      <c r="F4" s="99">
        <v>9.5</v>
      </c>
      <c r="G4" s="100">
        <v>2</v>
      </c>
      <c r="H4" s="147" t="s">
        <v>422</v>
      </c>
      <c r="I4" s="100">
        <v>28.45</v>
      </c>
      <c r="J4" s="100">
        <v>9.1999999999999993</v>
      </c>
      <c r="K4" s="99">
        <v>9.25</v>
      </c>
      <c r="L4" s="99">
        <v>10</v>
      </c>
    </row>
    <row r="5" spans="1:14" ht="15" customHeight="1">
      <c r="A5" s="99">
        <v>35</v>
      </c>
      <c r="B5" s="100" t="s">
        <v>21</v>
      </c>
      <c r="C5" s="143">
        <v>29.15</v>
      </c>
      <c r="D5" s="100">
        <v>9.4</v>
      </c>
      <c r="E5" s="99">
        <v>10</v>
      </c>
      <c r="F5" s="99">
        <v>9.75</v>
      </c>
      <c r="G5" s="99">
        <v>3</v>
      </c>
      <c r="H5" s="147" t="s">
        <v>423</v>
      </c>
      <c r="I5" s="100">
        <v>28.4</v>
      </c>
      <c r="J5" s="100">
        <v>9.4</v>
      </c>
      <c r="K5" s="99">
        <v>9</v>
      </c>
      <c r="L5" s="99">
        <v>10</v>
      </c>
    </row>
    <row r="6" spans="1:14" ht="15" customHeight="1">
      <c r="A6" s="99">
        <v>38</v>
      </c>
      <c r="B6" s="100" t="s">
        <v>21</v>
      </c>
      <c r="C6" s="143">
        <v>29.1</v>
      </c>
      <c r="D6" s="100">
        <v>9.6</v>
      </c>
      <c r="E6" s="99">
        <v>10</v>
      </c>
      <c r="F6" s="99">
        <v>9.5</v>
      </c>
      <c r="G6" s="100">
        <v>4</v>
      </c>
      <c r="H6" s="147" t="s">
        <v>424</v>
      </c>
      <c r="I6" s="100">
        <v>28.35</v>
      </c>
      <c r="J6" s="100">
        <v>9.6</v>
      </c>
      <c r="K6" s="99">
        <v>9.5</v>
      </c>
      <c r="L6" s="99">
        <v>9.25</v>
      </c>
    </row>
    <row r="7" spans="1:14" ht="15" customHeight="1">
      <c r="A7" s="99">
        <v>38</v>
      </c>
      <c r="B7" s="100" t="s">
        <v>21</v>
      </c>
      <c r="C7" s="143">
        <v>29.1</v>
      </c>
      <c r="D7" s="100">
        <v>9.6</v>
      </c>
      <c r="E7" s="99">
        <v>9.75</v>
      </c>
      <c r="F7" s="99">
        <v>9.75</v>
      </c>
      <c r="G7" s="99">
        <v>5</v>
      </c>
      <c r="H7" s="147" t="s">
        <v>423</v>
      </c>
      <c r="I7" s="100">
        <v>28.3</v>
      </c>
      <c r="J7" s="100">
        <v>9.8000000000000007</v>
      </c>
      <c r="K7" s="99">
        <v>9</v>
      </c>
      <c r="L7" s="99">
        <v>9.5</v>
      </c>
    </row>
    <row r="8" spans="1:14" ht="15" customHeight="1">
      <c r="A8" s="99">
        <v>53</v>
      </c>
      <c r="B8" s="100" t="s">
        <v>21</v>
      </c>
      <c r="C8" s="143">
        <v>29.05</v>
      </c>
      <c r="D8" s="100">
        <v>9.8000000000000007</v>
      </c>
      <c r="E8" s="99">
        <v>9.5</v>
      </c>
      <c r="F8" s="99">
        <v>9.75</v>
      </c>
      <c r="G8" s="100">
        <v>6</v>
      </c>
      <c r="H8" s="147" t="s">
        <v>423</v>
      </c>
      <c r="I8" s="100">
        <v>28.25</v>
      </c>
      <c r="J8" s="100">
        <v>9</v>
      </c>
      <c r="K8" s="99">
        <v>9.25</v>
      </c>
      <c r="L8" s="99">
        <v>10</v>
      </c>
    </row>
    <row r="9" spans="1:14" ht="15" customHeight="1">
      <c r="A9" s="99">
        <v>53</v>
      </c>
      <c r="B9" s="100" t="s">
        <v>21</v>
      </c>
      <c r="C9" s="143">
        <v>29.05</v>
      </c>
      <c r="D9" s="100">
        <v>9.8000000000000007</v>
      </c>
      <c r="E9" s="99">
        <v>9.5</v>
      </c>
      <c r="F9" s="99">
        <v>9.75</v>
      </c>
      <c r="G9" s="99">
        <v>7</v>
      </c>
      <c r="H9" s="147" t="s">
        <v>409</v>
      </c>
      <c r="I9" s="100">
        <v>28.25</v>
      </c>
      <c r="J9" s="100">
        <v>9</v>
      </c>
      <c r="K9" s="99">
        <v>9.25</v>
      </c>
      <c r="L9" s="99">
        <v>10</v>
      </c>
    </row>
    <row r="10" spans="1:14" ht="15" customHeight="1">
      <c r="A10" s="99">
        <v>68</v>
      </c>
      <c r="B10" s="100" t="s">
        <v>21</v>
      </c>
      <c r="C10" s="143">
        <v>28.9</v>
      </c>
      <c r="D10" s="100">
        <v>9.4</v>
      </c>
      <c r="E10" s="99">
        <v>9.5</v>
      </c>
      <c r="F10" s="99">
        <v>10</v>
      </c>
      <c r="G10" s="100">
        <v>8</v>
      </c>
      <c r="H10" s="147" t="s">
        <v>423</v>
      </c>
      <c r="I10" s="100">
        <v>28.15</v>
      </c>
      <c r="J10" s="100">
        <v>9.4</v>
      </c>
      <c r="K10" s="99">
        <v>9</v>
      </c>
      <c r="L10" s="99">
        <v>9.75</v>
      </c>
    </row>
    <row r="11" spans="1:14" ht="15" customHeight="1">
      <c r="A11" s="99">
        <v>79</v>
      </c>
      <c r="B11" s="100" t="s">
        <v>21</v>
      </c>
      <c r="C11" s="143">
        <v>28.85</v>
      </c>
      <c r="D11" s="100">
        <v>9.6</v>
      </c>
      <c r="E11" s="99">
        <v>9.75</v>
      </c>
      <c r="F11" s="99">
        <v>9.5</v>
      </c>
      <c r="G11" s="99">
        <v>9</v>
      </c>
      <c r="H11" s="147" t="s">
        <v>413</v>
      </c>
      <c r="I11" s="100">
        <v>28.15</v>
      </c>
      <c r="J11" s="100">
        <v>9.4</v>
      </c>
      <c r="K11" s="99">
        <v>9</v>
      </c>
      <c r="L11" s="99">
        <v>9.75</v>
      </c>
      <c r="N11"/>
    </row>
    <row r="12" spans="1:14" ht="15" customHeight="1">
      <c r="A12" s="99">
        <v>79</v>
      </c>
      <c r="B12" s="100" t="s">
        <v>21</v>
      </c>
      <c r="C12" s="143">
        <v>28.85</v>
      </c>
      <c r="D12" s="100">
        <v>9.6</v>
      </c>
      <c r="E12" s="99">
        <v>9.75</v>
      </c>
      <c r="F12" s="99">
        <v>9.5</v>
      </c>
      <c r="G12" s="100">
        <v>10</v>
      </c>
      <c r="H12" s="147" t="s">
        <v>414</v>
      </c>
      <c r="I12" s="99">
        <v>28.15</v>
      </c>
      <c r="J12" s="99">
        <v>9.4</v>
      </c>
      <c r="K12" s="99">
        <v>9.5</v>
      </c>
      <c r="L12" s="99">
        <v>9.25</v>
      </c>
      <c r="N12"/>
    </row>
    <row r="13" spans="1:14" ht="15" customHeight="1">
      <c r="A13" s="99">
        <v>79</v>
      </c>
      <c r="B13" s="100" t="s">
        <v>21</v>
      </c>
      <c r="C13" s="143">
        <v>28.85</v>
      </c>
      <c r="D13" s="100">
        <v>9.6</v>
      </c>
      <c r="E13" s="99">
        <v>9.75</v>
      </c>
      <c r="F13" s="99">
        <v>9.5</v>
      </c>
      <c r="G13" s="99">
        <v>11</v>
      </c>
      <c r="H13" s="147" t="s">
        <v>414</v>
      </c>
      <c r="I13" s="99">
        <v>28.15</v>
      </c>
      <c r="J13" s="99">
        <v>9.4</v>
      </c>
      <c r="K13" s="99">
        <v>9</v>
      </c>
      <c r="L13" s="99">
        <v>9.75</v>
      </c>
      <c r="N13"/>
    </row>
    <row r="14" spans="1:14" ht="15" customHeight="1">
      <c r="A14" s="99"/>
      <c r="B14" s="99"/>
      <c r="C14" s="99"/>
      <c r="D14" s="99"/>
      <c r="E14" s="99"/>
      <c r="F14" s="99"/>
      <c r="G14" s="100">
        <v>12</v>
      </c>
      <c r="H14" s="147" t="s">
        <v>423</v>
      </c>
      <c r="I14" s="99">
        <v>28.1</v>
      </c>
      <c r="J14" s="99">
        <v>9.6</v>
      </c>
      <c r="K14" s="99">
        <v>9.25</v>
      </c>
      <c r="L14" s="99">
        <v>9.25</v>
      </c>
      <c r="N14"/>
    </row>
    <row r="15" spans="1:14" ht="15" customHeight="1">
      <c r="A15" s="99"/>
      <c r="B15" s="99"/>
      <c r="C15" s="99"/>
      <c r="D15" s="99"/>
      <c r="E15" s="99"/>
      <c r="F15" s="99"/>
      <c r="G15" s="99">
        <v>13</v>
      </c>
      <c r="H15" s="147" t="s">
        <v>425</v>
      </c>
      <c r="I15" s="99">
        <v>28.1</v>
      </c>
      <c r="J15" s="99">
        <v>9.6</v>
      </c>
      <c r="K15" s="99">
        <v>9</v>
      </c>
      <c r="L15" s="99">
        <v>9.5</v>
      </c>
      <c r="N15"/>
    </row>
    <row r="16" spans="1:14" ht="15" customHeight="1">
      <c r="A16" s="99"/>
      <c r="B16" s="99"/>
      <c r="C16" s="99"/>
      <c r="D16" s="99"/>
      <c r="E16" s="99"/>
      <c r="F16" s="99"/>
      <c r="G16" s="100">
        <v>14</v>
      </c>
      <c r="H16" s="147" t="s">
        <v>424</v>
      </c>
      <c r="I16" s="99">
        <v>28.05</v>
      </c>
      <c r="J16" s="99">
        <v>9.8000000000000007</v>
      </c>
      <c r="K16" s="99">
        <v>9</v>
      </c>
      <c r="L16" s="99">
        <v>9.25</v>
      </c>
      <c r="N16"/>
    </row>
    <row r="17" spans="1:14" ht="15" customHeight="1">
      <c r="A17" s="99"/>
      <c r="B17" s="99"/>
      <c r="C17" s="99"/>
      <c r="D17" s="99"/>
      <c r="E17" s="99"/>
      <c r="F17" s="99"/>
      <c r="G17" s="99">
        <v>15</v>
      </c>
      <c r="H17" s="147" t="s">
        <v>409</v>
      </c>
      <c r="I17" s="99">
        <v>28.05</v>
      </c>
      <c r="J17" s="99">
        <v>8.8000000000000007</v>
      </c>
      <c r="K17" s="99">
        <v>9.25</v>
      </c>
      <c r="L17" s="99">
        <v>10</v>
      </c>
      <c r="N17"/>
    </row>
    <row r="18" spans="1:14" ht="15" customHeight="1">
      <c r="A18" s="99"/>
      <c r="B18" s="99"/>
      <c r="C18" s="99"/>
      <c r="D18" s="99"/>
      <c r="E18" s="99"/>
      <c r="F18" s="99"/>
      <c r="G18" s="100">
        <v>16</v>
      </c>
      <c r="H18" s="147" t="s">
        <v>422</v>
      </c>
      <c r="I18" s="99">
        <v>28</v>
      </c>
      <c r="J18" s="99">
        <v>9</v>
      </c>
      <c r="K18" s="99">
        <v>9</v>
      </c>
      <c r="L18" s="99">
        <v>10</v>
      </c>
      <c r="N18"/>
    </row>
    <row r="19" spans="1:14" ht="15" customHeight="1"/>
    <row r="20" spans="1:14" ht="15" customHeight="1">
      <c r="H20" s="147" t="s">
        <v>423</v>
      </c>
      <c r="I20" s="99">
        <f t="shared" ref="I20:I26" si="0">COUNTIF(H$3:H$18,H20)</f>
        <v>5</v>
      </c>
    </row>
    <row r="21" spans="1:14" ht="15" customHeight="1">
      <c r="H21" s="147" t="s">
        <v>414</v>
      </c>
      <c r="I21" s="99">
        <f t="shared" si="0"/>
        <v>3</v>
      </c>
    </row>
    <row r="22" spans="1:14" ht="15" customHeight="1">
      <c r="H22" s="147" t="s">
        <v>422</v>
      </c>
      <c r="I22" s="99">
        <f t="shared" si="0"/>
        <v>2</v>
      </c>
    </row>
    <row r="23" spans="1:14" ht="15" customHeight="1">
      <c r="H23" s="147" t="s">
        <v>424</v>
      </c>
      <c r="I23" s="99">
        <f t="shared" si="0"/>
        <v>2</v>
      </c>
    </row>
    <row r="24" spans="1:14" ht="15" customHeight="1">
      <c r="H24" s="147" t="s">
        <v>409</v>
      </c>
      <c r="I24" s="99">
        <f t="shared" si="0"/>
        <v>2</v>
      </c>
    </row>
    <row r="25" spans="1:14" ht="15" customHeight="1">
      <c r="H25" s="147" t="s">
        <v>413</v>
      </c>
      <c r="I25" s="99">
        <f t="shared" si="0"/>
        <v>1</v>
      </c>
    </row>
    <row r="26" spans="1:14" ht="15" customHeight="1">
      <c r="H26" s="147" t="s">
        <v>425</v>
      </c>
      <c r="I26" s="99">
        <f t="shared" si="0"/>
        <v>1</v>
      </c>
    </row>
  </sheetData>
  <sortState xmlns:xlrd2="http://schemas.microsoft.com/office/spreadsheetml/2017/richdata2" ref="H20:I26">
    <sortCondition descending="1" ref="I20:I26"/>
  </sortState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C4E2-3FDD-4234-8DD4-474248B51B02}">
  <dimension ref="A1:L17"/>
  <sheetViews>
    <sheetView view="pageLayout" zoomScaleNormal="85" workbookViewId="0">
      <selection activeCell="A2" sqref="A2:XFD2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96" t="s">
        <v>428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134</v>
      </c>
      <c r="F2" s="142" t="s">
        <v>133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134</v>
      </c>
      <c r="L2" s="142" t="s">
        <v>133</v>
      </c>
    </row>
    <row r="3" spans="1:12" ht="33">
      <c r="A3" s="99" t="s">
        <v>340</v>
      </c>
      <c r="B3" s="99" t="s">
        <v>164</v>
      </c>
      <c r="C3" s="99" t="s">
        <v>345</v>
      </c>
      <c r="D3" s="99">
        <v>10</v>
      </c>
      <c r="E3" s="99">
        <v>10</v>
      </c>
      <c r="F3" s="99" t="s">
        <v>343</v>
      </c>
      <c r="G3" s="99">
        <v>1</v>
      </c>
      <c r="H3" s="147" t="s">
        <v>423</v>
      </c>
      <c r="I3" s="143">
        <v>28.35</v>
      </c>
      <c r="J3" s="129">
        <v>9.8000000000000007</v>
      </c>
      <c r="K3" s="129">
        <v>9.75</v>
      </c>
      <c r="L3" s="129">
        <v>8.8000000000000007</v>
      </c>
    </row>
    <row r="4" spans="1:12" ht="21" customHeight="1">
      <c r="A4" s="99">
        <v>24</v>
      </c>
      <c r="B4" s="99" t="s">
        <v>21</v>
      </c>
      <c r="C4" s="99" t="s">
        <v>344</v>
      </c>
      <c r="D4" s="99" t="s">
        <v>348</v>
      </c>
      <c r="E4" s="99" t="s">
        <v>349</v>
      </c>
      <c r="F4" s="99">
        <v>10</v>
      </c>
      <c r="G4" s="100">
        <v>2</v>
      </c>
      <c r="H4" s="147" t="s">
        <v>423</v>
      </c>
      <c r="I4" s="100">
        <v>28.200000000000003</v>
      </c>
      <c r="J4" s="129">
        <v>9.8000000000000007</v>
      </c>
      <c r="K4" s="129">
        <v>9</v>
      </c>
      <c r="L4" s="129">
        <v>9.4</v>
      </c>
    </row>
    <row r="5" spans="1:12" ht="21" customHeight="1">
      <c r="A5" s="99">
        <v>38</v>
      </c>
      <c r="B5" s="99" t="s">
        <v>21</v>
      </c>
      <c r="C5" s="99" t="s">
        <v>346</v>
      </c>
      <c r="D5" s="99" t="s">
        <v>350</v>
      </c>
      <c r="E5" s="99">
        <v>10</v>
      </c>
      <c r="F5" s="99" t="s">
        <v>350</v>
      </c>
      <c r="G5" s="99">
        <v>3</v>
      </c>
      <c r="H5" s="146" t="s">
        <v>424</v>
      </c>
      <c r="I5" s="99">
        <v>27.950000000000003</v>
      </c>
      <c r="J5" s="149">
        <v>9.6</v>
      </c>
      <c r="K5" s="149">
        <v>9.75</v>
      </c>
      <c r="L5" s="149">
        <v>8.6</v>
      </c>
    </row>
    <row r="6" spans="1:12" ht="21" customHeight="1">
      <c r="A6" s="99">
        <v>86</v>
      </c>
      <c r="B6" s="99" t="s">
        <v>21</v>
      </c>
      <c r="C6" s="99" t="s">
        <v>347</v>
      </c>
      <c r="D6" s="99" t="s">
        <v>348</v>
      </c>
      <c r="E6" s="99" t="s">
        <v>349</v>
      </c>
      <c r="F6" s="99" t="s">
        <v>351</v>
      </c>
      <c r="G6" s="100">
        <v>4</v>
      </c>
      <c r="H6" s="146" t="s">
        <v>427</v>
      </c>
      <c r="I6" s="99">
        <v>27.85</v>
      </c>
      <c r="J6" s="150">
        <v>9.6</v>
      </c>
      <c r="K6" s="150">
        <v>9.25</v>
      </c>
      <c r="L6" s="150">
        <v>9</v>
      </c>
    </row>
    <row r="7" spans="1:12">
      <c r="G7" s="99">
        <v>5</v>
      </c>
      <c r="H7" s="147" t="s">
        <v>423</v>
      </c>
      <c r="I7" s="99">
        <v>27.799999999999997</v>
      </c>
      <c r="J7" s="129">
        <v>9.4</v>
      </c>
      <c r="K7" s="129">
        <v>9</v>
      </c>
      <c r="L7" s="129">
        <v>9.4</v>
      </c>
    </row>
    <row r="8" spans="1:12">
      <c r="G8" s="100">
        <v>6</v>
      </c>
      <c r="H8" s="147" t="s">
        <v>423</v>
      </c>
      <c r="I8" s="99">
        <v>27.65</v>
      </c>
      <c r="J8" s="129">
        <v>9.1999999999999993</v>
      </c>
      <c r="K8" s="129">
        <v>9.25</v>
      </c>
      <c r="L8" s="129">
        <v>9.1999999999999993</v>
      </c>
    </row>
    <row r="9" spans="1:12">
      <c r="G9" s="99">
        <v>7</v>
      </c>
      <c r="H9" s="146" t="s">
        <v>425</v>
      </c>
      <c r="I9" s="99">
        <v>27.65</v>
      </c>
      <c r="J9" s="150">
        <v>9.4</v>
      </c>
      <c r="K9" s="150">
        <v>9.25</v>
      </c>
      <c r="L9" s="150">
        <v>9</v>
      </c>
    </row>
    <row r="10" spans="1:12">
      <c r="G10" s="100">
        <v>8</v>
      </c>
      <c r="H10" s="146" t="s">
        <v>427</v>
      </c>
      <c r="I10" s="99">
        <v>27.65</v>
      </c>
      <c r="J10" s="150">
        <v>9.4</v>
      </c>
      <c r="K10" s="150">
        <v>9.25</v>
      </c>
      <c r="L10" s="150">
        <v>9</v>
      </c>
    </row>
    <row r="11" spans="1:12">
      <c r="G11" s="99">
        <v>9</v>
      </c>
      <c r="H11" s="147" t="s">
        <v>423</v>
      </c>
      <c r="I11" s="99">
        <v>27.65</v>
      </c>
      <c r="J11" s="129">
        <v>9.4</v>
      </c>
      <c r="K11" s="129">
        <v>9.25</v>
      </c>
      <c r="L11" s="129">
        <v>9</v>
      </c>
    </row>
    <row r="12" spans="1:12">
      <c r="G12" s="100">
        <v>10</v>
      </c>
      <c r="H12" s="147" t="s">
        <v>423</v>
      </c>
      <c r="I12" s="99">
        <v>27.599999999999998</v>
      </c>
      <c r="J12" s="129">
        <v>9.4</v>
      </c>
      <c r="K12" s="129">
        <v>9</v>
      </c>
      <c r="L12" s="129">
        <v>9.1999999999999993</v>
      </c>
    </row>
    <row r="14" spans="1:12">
      <c r="H14" s="147" t="s">
        <v>423</v>
      </c>
      <c r="I14" s="99">
        <f>COUNTIF(H$2:H$12,H14)</f>
        <v>6</v>
      </c>
    </row>
    <row r="15" spans="1:12">
      <c r="H15" s="146" t="s">
        <v>427</v>
      </c>
      <c r="I15" s="99">
        <f>COUNTIF(H$2:H$12,H15)</f>
        <v>2</v>
      </c>
    </row>
    <row r="16" spans="1:12">
      <c r="H16" s="147" t="s">
        <v>424</v>
      </c>
      <c r="I16" s="99">
        <f>COUNTIF(H$2:H$12,H16)</f>
        <v>1</v>
      </c>
    </row>
    <row r="17" spans="8:9">
      <c r="H17" s="147" t="s">
        <v>425</v>
      </c>
      <c r="I17" s="99">
        <f>COUNTIF(H$2:H$12,H17)</f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278B-0BD5-4636-8CAA-AC9C560D19A8}">
  <dimension ref="A1:L17"/>
  <sheetViews>
    <sheetView view="pageLayout" zoomScaleNormal="85" workbookViewId="0">
      <selection activeCell="G2" sqref="G2:H2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96" t="s">
        <v>429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135</v>
      </c>
      <c r="F2" s="142" t="s">
        <v>136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135</v>
      </c>
      <c r="L2" s="142" t="s">
        <v>136</v>
      </c>
    </row>
    <row r="3" spans="1:12" ht="33">
      <c r="A3" s="99" t="s">
        <v>340</v>
      </c>
      <c r="B3" s="144" t="s">
        <v>196</v>
      </c>
      <c r="C3" s="143">
        <v>29.35</v>
      </c>
      <c r="D3" s="144">
        <v>9.6</v>
      </c>
      <c r="E3" s="99">
        <v>9.75</v>
      </c>
      <c r="F3" s="99">
        <v>10</v>
      </c>
      <c r="G3" s="99">
        <v>1</v>
      </c>
      <c r="H3" s="147" t="s">
        <v>422</v>
      </c>
      <c r="I3" s="143">
        <v>28.9</v>
      </c>
      <c r="J3" s="151">
        <v>9.4</v>
      </c>
      <c r="K3" s="151">
        <v>10</v>
      </c>
      <c r="L3" s="151">
        <v>9.5</v>
      </c>
    </row>
    <row r="4" spans="1:12" ht="21" customHeight="1">
      <c r="A4" s="100">
        <v>90</v>
      </c>
      <c r="B4" s="144" t="s">
        <v>21</v>
      </c>
      <c r="C4" s="143">
        <v>28.3</v>
      </c>
      <c r="D4" s="144">
        <v>9.8000000000000007</v>
      </c>
      <c r="E4" s="99">
        <v>9.25</v>
      </c>
      <c r="F4" s="99">
        <v>9.25</v>
      </c>
      <c r="G4" s="100">
        <v>2</v>
      </c>
      <c r="H4" s="147" t="s">
        <v>423</v>
      </c>
      <c r="I4" s="100">
        <v>28.75</v>
      </c>
      <c r="J4" s="129">
        <v>9</v>
      </c>
      <c r="K4" s="129">
        <v>10</v>
      </c>
      <c r="L4" s="129">
        <v>9.75</v>
      </c>
    </row>
    <row r="5" spans="1:12">
      <c r="G5" s="99">
        <v>3</v>
      </c>
      <c r="H5" s="147" t="s">
        <v>423</v>
      </c>
      <c r="I5" s="99">
        <v>28.4</v>
      </c>
      <c r="J5" s="129">
        <v>9.4</v>
      </c>
      <c r="K5" s="129">
        <v>9.25</v>
      </c>
      <c r="L5" s="129">
        <v>9.75</v>
      </c>
    </row>
    <row r="6" spans="1:12">
      <c r="G6" s="100">
        <v>4</v>
      </c>
      <c r="H6" s="147" t="s">
        <v>423</v>
      </c>
      <c r="I6" s="99">
        <v>28.4</v>
      </c>
      <c r="J6" s="129">
        <v>8.4</v>
      </c>
      <c r="K6" s="129">
        <v>10</v>
      </c>
      <c r="L6" s="129">
        <v>10</v>
      </c>
    </row>
    <row r="7" spans="1:12">
      <c r="G7" s="99">
        <v>5</v>
      </c>
      <c r="H7" s="147" t="s">
        <v>424</v>
      </c>
      <c r="I7" s="99">
        <v>28.35</v>
      </c>
      <c r="J7" s="150">
        <v>9.6</v>
      </c>
      <c r="K7" s="150">
        <v>9.25</v>
      </c>
      <c r="L7" s="150">
        <v>9.5</v>
      </c>
    </row>
    <row r="8" spans="1:12">
      <c r="G8" s="100">
        <v>6</v>
      </c>
      <c r="H8" s="147" t="s">
        <v>423</v>
      </c>
      <c r="I8" s="99">
        <v>28.3</v>
      </c>
      <c r="J8" s="129">
        <v>9.8000000000000007</v>
      </c>
      <c r="K8" s="129">
        <v>9.5</v>
      </c>
      <c r="L8" s="129">
        <v>9</v>
      </c>
    </row>
    <row r="9" spans="1:12">
      <c r="G9" s="99">
        <v>7</v>
      </c>
      <c r="H9" s="147" t="s">
        <v>414</v>
      </c>
      <c r="I9" s="99">
        <v>28.15</v>
      </c>
      <c r="J9" s="150">
        <v>9.4</v>
      </c>
      <c r="K9" s="150">
        <v>9.5</v>
      </c>
      <c r="L9" s="150">
        <v>9.25</v>
      </c>
    </row>
    <row r="10" spans="1:12">
      <c r="G10" s="100">
        <v>8</v>
      </c>
      <c r="H10" s="147" t="s">
        <v>423</v>
      </c>
      <c r="I10" s="99">
        <v>28.15</v>
      </c>
      <c r="J10" s="129">
        <v>9.4</v>
      </c>
      <c r="K10" s="129">
        <v>9.5</v>
      </c>
      <c r="L10" s="129">
        <v>9.25</v>
      </c>
    </row>
    <row r="11" spans="1:12">
      <c r="G11" s="99">
        <v>9</v>
      </c>
      <c r="H11" s="147" t="s">
        <v>425</v>
      </c>
      <c r="I11" s="99">
        <v>28.05</v>
      </c>
      <c r="J11" s="150">
        <v>8.8000000000000007</v>
      </c>
      <c r="K11" s="150">
        <v>10</v>
      </c>
      <c r="L11" s="150">
        <v>9.25</v>
      </c>
    </row>
    <row r="13" spans="1:12">
      <c r="H13" s="147" t="s">
        <v>423</v>
      </c>
      <c r="I13" s="99">
        <f>COUNTIF(H$3:H$11,H13)</f>
        <v>5</v>
      </c>
    </row>
    <row r="14" spans="1:12">
      <c r="H14" s="147" t="s">
        <v>414</v>
      </c>
      <c r="I14" s="99">
        <f t="shared" ref="I14:I17" si="0">COUNTIF(H$3:H$11,H14)</f>
        <v>1</v>
      </c>
    </row>
    <row r="15" spans="1:12">
      <c r="H15" s="147" t="s">
        <v>422</v>
      </c>
      <c r="I15" s="99">
        <f t="shared" si="0"/>
        <v>1</v>
      </c>
    </row>
    <row r="16" spans="1:12">
      <c r="H16" s="147" t="s">
        <v>424</v>
      </c>
      <c r="I16" s="99">
        <f t="shared" si="0"/>
        <v>1</v>
      </c>
    </row>
    <row r="17" spans="8:9">
      <c r="H17" s="147" t="s">
        <v>425</v>
      </c>
      <c r="I17" s="99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10" zoomScaleNormal="85" workbookViewId="0">
      <selection activeCell="L27" sqref="L27"/>
    </sheetView>
  </sheetViews>
  <sheetFormatPr defaultRowHeight="18.75"/>
  <cols>
    <col min="1" max="2" width="14" style="159" customWidth="1"/>
    <col min="3" max="3" width="11.42578125" style="159" customWidth="1"/>
    <col min="4" max="4" width="9.140625" style="159" customWidth="1"/>
    <col min="5" max="5" width="8.28515625" style="159" customWidth="1"/>
    <col min="6" max="6" width="9.85546875" style="159" customWidth="1"/>
    <col min="7" max="7" width="10.7109375" style="159" customWidth="1"/>
    <col min="8" max="8" width="14.42578125" style="159" customWidth="1"/>
    <col min="9" max="9" width="9.5703125" style="159" customWidth="1"/>
    <col min="10" max="10" width="8.5703125" style="159" customWidth="1"/>
    <col min="11" max="11" width="9.85546875" style="159" customWidth="1"/>
    <col min="12" max="12" width="10.5703125" style="159" customWidth="1"/>
    <col min="13" max="16384" width="9.140625" style="154"/>
  </cols>
  <sheetData>
    <row r="1" spans="1:12">
      <c r="A1" s="301" t="s">
        <v>431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37.5">
      <c r="A2" s="155" t="s">
        <v>365</v>
      </c>
      <c r="B2" s="155" t="s">
        <v>342</v>
      </c>
      <c r="C2" s="155" t="s">
        <v>211</v>
      </c>
      <c r="D2" s="155" t="s">
        <v>132</v>
      </c>
      <c r="E2" s="155" t="s">
        <v>137</v>
      </c>
      <c r="F2" s="155" t="s">
        <v>138</v>
      </c>
      <c r="G2" s="155" t="s">
        <v>426</v>
      </c>
      <c r="H2" s="155" t="s">
        <v>420</v>
      </c>
      <c r="I2" s="155" t="s">
        <v>211</v>
      </c>
      <c r="J2" s="155" t="s">
        <v>132</v>
      </c>
      <c r="K2" s="155" t="s">
        <v>137</v>
      </c>
      <c r="L2" s="155" t="s">
        <v>138</v>
      </c>
    </row>
    <row r="3" spans="1:12" ht="39" customHeight="1">
      <c r="A3" s="156" t="s">
        <v>340</v>
      </c>
      <c r="B3" s="158" t="s">
        <v>21</v>
      </c>
      <c r="C3" s="157">
        <v>29.75</v>
      </c>
      <c r="D3" s="158" t="s">
        <v>349</v>
      </c>
      <c r="E3" s="156">
        <v>10</v>
      </c>
      <c r="F3" s="156">
        <v>10</v>
      </c>
      <c r="G3" s="156">
        <v>1</v>
      </c>
      <c r="H3" s="160" t="s">
        <v>423</v>
      </c>
      <c r="I3" s="157">
        <v>29</v>
      </c>
      <c r="J3" s="158">
        <v>9</v>
      </c>
      <c r="K3" s="156">
        <v>10</v>
      </c>
      <c r="L3" s="156">
        <v>10</v>
      </c>
    </row>
    <row r="4" spans="1:12" ht="16.5" customHeight="1">
      <c r="A4" s="156">
        <v>3</v>
      </c>
      <c r="B4" s="158" t="s">
        <v>21</v>
      </c>
      <c r="C4" s="157">
        <v>29.25</v>
      </c>
      <c r="D4" s="158" t="s">
        <v>349</v>
      </c>
      <c r="E4" s="156">
        <v>10</v>
      </c>
      <c r="F4" s="156" t="s">
        <v>354</v>
      </c>
      <c r="G4" s="158">
        <v>2</v>
      </c>
      <c r="H4" s="160" t="s">
        <v>423</v>
      </c>
      <c r="I4" s="157">
        <v>28.75</v>
      </c>
      <c r="J4" s="158">
        <v>9</v>
      </c>
      <c r="K4" s="156">
        <v>9.75</v>
      </c>
      <c r="L4" s="156">
        <v>10</v>
      </c>
    </row>
    <row r="5" spans="1:12" ht="16.5" customHeight="1">
      <c r="A5" s="156">
        <v>3</v>
      </c>
      <c r="B5" s="158" t="s">
        <v>21</v>
      </c>
      <c r="C5" s="157">
        <v>29.25</v>
      </c>
      <c r="D5" s="158" t="s">
        <v>361</v>
      </c>
      <c r="E5" s="156">
        <v>10</v>
      </c>
      <c r="F5" s="156">
        <v>10</v>
      </c>
      <c r="G5" s="156">
        <v>3</v>
      </c>
      <c r="H5" s="160" t="s">
        <v>423</v>
      </c>
      <c r="I5" s="155">
        <v>28.75</v>
      </c>
      <c r="J5" s="156">
        <v>9</v>
      </c>
      <c r="K5" s="156">
        <v>9.75</v>
      </c>
      <c r="L5" s="156">
        <v>10</v>
      </c>
    </row>
    <row r="6" spans="1:12" ht="16.5" customHeight="1">
      <c r="A6" s="156">
        <v>3</v>
      </c>
      <c r="B6" s="158" t="s">
        <v>21</v>
      </c>
      <c r="C6" s="157">
        <v>29.25</v>
      </c>
      <c r="D6" s="158" t="s">
        <v>349</v>
      </c>
      <c r="E6" s="156" t="s">
        <v>349</v>
      </c>
      <c r="F6" s="156" t="s">
        <v>349</v>
      </c>
      <c r="G6" s="158">
        <v>4</v>
      </c>
      <c r="H6" s="160" t="s">
        <v>423</v>
      </c>
      <c r="I6" s="155">
        <v>28.5</v>
      </c>
      <c r="J6" s="156">
        <v>9.25</v>
      </c>
      <c r="K6" s="156">
        <v>10</v>
      </c>
      <c r="L6" s="156">
        <v>9.25</v>
      </c>
    </row>
    <row r="7" spans="1:12" ht="16.5" customHeight="1">
      <c r="A7" s="156">
        <v>3</v>
      </c>
      <c r="B7" s="158" t="s">
        <v>21</v>
      </c>
      <c r="C7" s="157">
        <v>29.25</v>
      </c>
      <c r="D7" s="158" t="s">
        <v>354</v>
      </c>
      <c r="E7" s="156">
        <v>10</v>
      </c>
      <c r="F7" s="156" t="s">
        <v>349</v>
      </c>
      <c r="G7" s="156">
        <v>5</v>
      </c>
      <c r="H7" s="161" t="s">
        <v>410</v>
      </c>
      <c r="I7" s="155">
        <v>28.25</v>
      </c>
      <c r="J7" s="156">
        <v>9</v>
      </c>
      <c r="K7" s="156">
        <v>10</v>
      </c>
      <c r="L7" s="156">
        <v>9.25</v>
      </c>
    </row>
    <row r="8" spans="1:12" ht="16.5" customHeight="1">
      <c r="A8" s="156">
        <v>14</v>
      </c>
      <c r="B8" s="158" t="s">
        <v>21</v>
      </c>
      <c r="C8" s="157">
        <v>29</v>
      </c>
      <c r="D8" s="158" t="s">
        <v>354</v>
      </c>
      <c r="E8" s="156">
        <v>10</v>
      </c>
      <c r="F8" s="156" t="s">
        <v>354</v>
      </c>
      <c r="G8" s="158">
        <v>6</v>
      </c>
      <c r="H8" s="160" t="s">
        <v>423</v>
      </c>
      <c r="I8" s="155">
        <v>28.25</v>
      </c>
      <c r="J8" s="156">
        <v>8.25</v>
      </c>
      <c r="K8" s="156">
        <v>10</v>
      </c>
      <c r="L8" s="156">
        <v>10</v>
      </c>
    </row>
    <row r="9" spans="1:12" ht="16.5" customHeight="1">
      <c r="A9" s="156">
        <v>14</v>
      </c>
      <c r="B9" s="158" t="s">
        <v>21</v>
      </c>
      <c r="C9" s="157">
        <v>29</v>
      </c>
      <c r="D9" s="158" t="s">
        <v>349</v>
      </c>
      <c r="E9" s="156">
        <v>10</v>
      </c>
      <c r="F9" s="156" t="s">
        <v>361</v>
      </c>
      <c r="G9" s="156">
        <v>7</v>
      </c>
      <c r="H9" s="160" t="s">
        <v>423</v>
      </c>
      <c r="I9" s="155">
        <v>28.25</v>
      </c>
      <c r="J9" s="156">
        <v>8.75</v>
      </c>
      <c r="K9" s="156">
        <v>10</v>
      </c>
      <c r="L9" s="156">
        <v>9.5</v>
      </c>
    </row>
    <row r="10" spans="1:12" ht="16.5" customHeight="1">
      <c r="A10" s="156">
        <v>14</v>
      </c>
      <c r="B10" s="158" t="s">
        <v>21</v>
      </c>
      <c r="C10" s="157">
        <v>29</v>
      </c>
      <c r="D10" s="158" t="s">
        <v>361</v>
      </c>
      <c r="E10" s="156">
        <v>10</v>
      </c>
      <c r="F10" s="156" t="s">
        <v>349</v>
      </c>
      <c r="G10" s="158">
        <v>8</v>
      </c>
      <c r="H10" s="161" t="s">
        <v>408</v>
      </c>
      <c r="I10" s="155">
        <v>28.25</v>
      </c>
      <c r="J10" s="156">
        <v>9.25</v>
      </c>
      <c r="K10" s="156">
        <v>10</v>
      </c>
      <c r="L10" s="156">
        <v>9</v>
      </c>
    </row>
    <row r="11" spans="1:12" ht="16.5" customHeight="1">
      <c r="A11" s="156">
        <v>14</v>
      </c>
      <c r="B11" s="158" t="s">
        <v>21</v>
      </c>
      <c r="C11" s="157">
        <v>29</v>
      </c>
      <c r="D11" s="158" t="s">
        <v>354</v>
      </c>
      <c r="E11" s="156">
        <v>10</v>
      </c>
      <c r="F11" s="156" t="s">
        <v>354</v>
      </c>
      <c r="G11" s="156">
        <v>9</v>
      </c>
      <c r="H11" s="160" t="s">
        <v>423</v>
      </c>
      <c r="I11" s="155">
        <v>28.25</v>
      </c>
      <c r="J11" s="156">
        <v>9</v>
      </c>
      <c r="K11" s="156">
        <v>9.5</v>
      </c>
      <c r="L11" s="156">
        <v>9.75</v>
      </c>
    </row>
    <row r="12" spans="1:12" ht="16.5" customHeight="1">
      <c r="A12" s="156">
        <v>14</v>
      </c>
      <c r="B12" s="158" t="s">
        <v>21</v>
      </c>
      <c r="C12" s="157">
        <v>29</v>
      </c>
      <c r="D12" s="158" t="s">
        <v>361</v>
      </c>
      <c r="E12" s="156">
        <v>10</v>
      </c>
      <c r="F12" s="156" t="s">
        <v>349</v>
      </c>
      <c r="G12" s="158">
        <v>10</v>
      </c>
      <c r="H12" s="160" t="s">
        <v>423</v>
      </c>
      <c r="I12" s="155">
        <v>28.25</v>
      </c>
      <c r="J12" s="156">
        <v>9</v>
      </c>
      <c r="K12" s="156">
        <v>9.5</v>
      </c>
      <c r="L12" s="156">
        <v>9.75</v>
      </c>
    </row>
    <row r="13" spans="1:12" ht="16.5" customHeight="1">
      <c r="A13" s="156">
        <v>14</v>
      </c>
      <c r="B13" s="158" t="s">
        <v>21</v>
      </c>
      <c r="C13" s="157">
        <v>29</v>
      </c>
      <c r="D13" s="158" t="s">
        <v>354</v>
      </c>
      <c r="E13" s="156">
        <v>10</v>
      </c>
      <c r="F13" s="156" t="s">
        <v>354</v>
      </c>
      <c r="G13" s="156">
        <v>11</v>
      </c>
      <c r="H13" s="160" t="s">
        <v>423</v>
      </c>
      <c r="I13" s="155">
        <v>28.25</v>
      </c>
      <c r="J13" s="156">
        <v>8.75</v>
      </c>
      <c r="K13" s="156">
        <v>9.5</v>
      </c>
      <c r="L13" s="156">
        <v>10</v>
      </c>
    </row>
    <row r="14" spans="1:12" ht="16.5" customHeight="1">
      <c r="A14" s="156">
        <v>55</v>
      </c>
      <c r="B14" s="158" t="s">
        <v>21</v>
      </c>
      <c r="C14" s="157">
        <v>28.75</v>
      </c>
      <c r="D14" s="158" t="s">
        <v>361</v>
      </c>
      <c r="E14" s="156" t="s">
        <v>349</v>
      </c>
      <c r="F14" s="156" t="s">
        <v>349</v>
      </c>
      <c r="G14" s="158">
        <v>12</v>
      </c>
      <c r="H14" s="160" t="s">
        <v>423</v>
      </c>
      <c r="I14" s="155">
        <v>28.25</v>
      </c>
      <c r="J14" s="156">
        <v>8.5</v>
      </c>
      <c r="K14" s="156">
        <v>10</v>
      </c>
      <c r="L14" s="156">
        <v>9.75</v>
      </c>
    </row>
    <row r="15" spans="1:12" ht="16.5" customHeight="1">
      <c r="A15" s="156">
        <v>55</v>
      </c>
      <c r="B15" s="158" t="s">
        <v>21</v>
      </c>
      <c r="C15" s="157">
        <v>28.75</v>
      </c>
      <c r="D15" s="158" t="s">
        <v>354</v>
      </c>
      <c r="E15" s="156" t="s">
        <v>349</v>
      </c>
      <c r="F15" s="156" t="s">
        <v>354</v>
      </c>
      <c r="G15" s="156">
        <v>13</v>
      </c>
      <c r="H15" s="160" t="s">
        <v>423</v>
      </c>
      <c r="I15" s="155">
        <v>28.25</v>
      </c>
      <c r="J15" s="156">
        <v>8.75</v>
      </c>
      <c r="K15" s="156">
        <v>10</v>
      </c>
      <c r="L15" s="156">
        <v>9.5</v>
      </c>
    </row>
    <row r="16" spans="1:12" ht="16.5" customHeight="1">
      <c r="A16" s="156">
        <v>55</v>
      </c>
      <c r="B16" s="158" t="s">
        <v>21</v>
      </c>
      <c r="C16" s="157">
        <v>28.75</v>
      </c>
      <c r="D16" s="158" t="s">
        <v>354</v>
      </c>
      <c r="E16" s="156">
        <v>10</v>
      </c>
      <c r="F16" s="156" t="s">
        <v>361</v>
      </c>
      <c r="G16" s="158">
        <v>14</v>
      </c>
      <c r="H16" s="160" t="s">
        <v>423</v>
      </c>
      <c r="I16" s="155">
        <v>28</v>
      </c>
      <c r="J16" s="156">
        <v>8.75</v>
      </c>
      <c r="K16" s="156">
        <v>9.5</v>
      </c>
      <c r="L16" s="156">
        <v>9.75</v>
      </c>
    </row>
    <row r="17" spans="1:12" ht="16.5" customHeight="1">
      <c r="A17" s="156">
        <v>55</v>
      </c>
      <c r="B17" s="158" t="s">
        <v>21</v>
      </c>
      <c r="C17" s="157">
        <v>28.75</v>
      </c>
      <c r="D17" s="158" t="s">
        <v>354</v>
      </c>
      <c r="E17" s="156" t="s">
        <v>349</v>
      </c>
      <c r="F17" s="156" t="s">
        <v>354</v>
      </c>
      <c r="G17" s="156">
        <v>15</v>
      </c>
      <c r="H17" s="160" t="s">
        <v>423</v>
      </c>
      <c r="I17" s="155">
        <v>28</v>
      </c>
      <c r="J17" s="156">
        <v>9</v>
      </c>
      <c r="K17" s="156">
        <v>9.5</v>
      </c>
      <c r="L17" s="156">
        <v>9.5</v>
      </c>
    </row>
    <row r="18" spans="1:12" ht="16.5" customHeight="1">
      <c r="A18" s="156"/>
      <c r="B18" s="156"/>
      <c r="C18" s="156"/>
      <c r="D18" s="156"/>
      <c r="E18" s="156"/>
      <c r="F18" s="156"/>
      <c r="G18" s="158">
        <v>16</v>
      </c>
      <c r="H18" s="161" t="s">
        <v>408</v>
      </c>
      <c r="I18" s="155">
        <v>28</v>
      </c>
      <c r="J18" s="156">
        <v>9.25</v>
      </c>
      <c r="K18" s="156">
        <v>10</v>
      </c>
      <c r="L18" s="156">
        <v>8.75</v>
      </c>
    </row>
    <row r="19" spans="1:12" ht="16.5" customHeight="1">
      <c r="A19" s="156"/>
      <c r="B19" s="156"/>
      <c r="C19" s="156"/>
      <c r="D19" s="156"/>
      <c r="E19" s="156"/>
      <c r="F19" s="156"/>
      <c r="G19" s="156">
        <v>17</v>
      </c>
      <c r="H19" s="160" t="s">
        <v>423</v>
      </c>
      <c r="I19" s="155">
        <v>28</v>
      </c>
      <c r="J19" s="156">
        <v>8.5</v>
      </c>
      <c r="K19" s="156">
        <v>9.75</v>
      </c>
      <c r="L19" s="156">
        <v>9.75</v>
      </c>
    </row>
    <row r="20" spans="1:12" ht="16.5" customHeight="1">
      <c r="A20" s="156"/>
      <c r="B20" s="156"/>
      <c r="C20" s="156"/>
      <c r="D20" s="156"/>
      <c r="E20" s="156"/>
      <c r="F20" s="156"/>
      <c r="G20" s="158">
        <v>18</v>
      </c>
      <c r="H20" s="160" t="s">
        <v>423</v>
      </c>
      <c r="I20" s="155">
        <v>28</v>
      </c>
      <c r="J20" s="156">
        <v>8.75</v>
      </c>
      <c r="K20" s="156">
        <v>9.5</v>
      </c>
      <c r="L20" s="156">
        <v>9.75</v>
      </c>
    </row>
    <row r="21" spans="1:12" ht="16.5" customHeight="1">
      <c r="A21" s="156"/>
      <c r="B21" s="156"/>
      <c r="C21" s="156"/>
      <c r="D21" s="156"/>
      <c r="E21" s="156"/>
      <c r="F21" s="156"/>
      <c r="G21" s="156">
        <v>19</v>
      </c>
      <c r="H21" s="160" t="s">
        <v>423</v>
      </c>
      <c r="I21" s="155">
        <v>28</v>
      </c>
      <c r="J21" s="156">
        <v>8.5</v>
      </c>
      <c r="K21" s="156">
        <v>9.5</v>
      </c>
      <c r="L21" s="156">
        <v>10</v>
      </c>
    </row>
    <row r="22" spans="1:12" ht="16.5" customHeight="1">
      <c r="A22" s="156"/>
      <c r="B22" s="156"/>
      <c r="C22" s="156"/>
      <c r="D22" s="156"/>
      <c r="E22" s="156"/>
      <c r="F22" s="156"/>
      <c r="G22" s="158">
        <v>20</v>
      </c>
      <c r="H22" s="160" t="s">
        <v>423</v>
      </c>
      <c r="I22" s="155">
        <v>28</v>
      </c>
      <c r="J22" s="156">
        <v>9</v>
      </c>
      <c r="K22" s="156">
        <v>9.5</v>
      </c>
      <c r="L22" s="156">
        <v>9.5</v>
      </c>
    </row>
    <row r="23" spans="1:12" ht="16.5" customHeight="1">
      <c r="B23" s="156"/>
      <c r="C23" s="156"/>
      <c r="D23" s="156"/>
      <c r="E23" s="156"/>
      <c r="F23" s="156"/>
      <c r="G23" s="156">
        <v>21</v>
      </c>
      <c r="H23" s="160" t="s">
        <v>423</v>
      </c>
      <c r="I23" s="155">
        <v>28</v>
      </c>
      <c r="J23" s="156">
        <v>8.5</v>
      </c>
      <c r="K23" s="156">
        <v>10</v>
      </c>
      <c r="L23" s="156">
        <v>9.5</v>
      </c>
    </row>
    <row r="24" spans="1:12" ht="16.5" customHeight="1"/>
    <row r="25" spans="1:12" ht="16.5" customHeight="1">
      <c r="H25" s="160" t="s">
        <v>423</v>
      </c>
      <c r="I25" s="156">
        <f>COUNTIF(H$3:H$23,H25)</f>
        <v>18</v>
      </c>
    </row>
    <row r="26" spans="1:12" ht="16.5" customHeight="1">
      <c r="H26" s="161" t="s">
        <v>408</v>
      </c>
      <c r="I26" s="156">
        <f t="shared" ref="I26:I27" si="0">COUNTIF(H$3:H$23,H26)</f>
        <v>2</v>
      </c>
    </row>
    <row r="27" spans="1:12" ht="16.5" customHeight="1">
      <c r="H27" s="161" t="s">
        <v>410</v>
      </c>
      <c r="I27" s="156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C604B-7013-4531-AAB2-7E971B54520A}">
  <dimension ref="A1:L17"/>
  <sheetViews>
    <sheetView view="pageLayout" zoomScaleNormal="85" workbookViewId="0">
      <selection activeCell="L17" sqref="L17"/>
    </sheetView>
  </sheetViews>
  <sheetFormatPr defaultRowHeight="16.5"/>
  <cols>
    <col min="1" max="1" width="11.42578125" style="101" customWidth="1"/>
    <col min="2" max="2" width="14" style="101" customWidth="1"/>
    <col min="3" max="3" width="12.85546875" style="101" customWidth="1"/>
    <col min="4" max="5" width="8.28515625" style="101" customWidth="1"/>
    <col min="6" max="6" width="9.85546875" style="101" customWidth="1"/>
    <col min="7" max="7" width="10.7109375" style="101" customWidth="1"/>
    <col min="8" max="8" width="14.42578125" style="101" customWidth="1"/>
    <col min="9" max="9" width="12.5703125" style="101" customWidth="1"/>
    <col min="10" max="10" width="8.5703125" style="101" customWidth="1"/>
    <col min="11" max="11" width="9.85546875" style="101" customWidth="1"/>
    <col min="12" max="12" width="10.5703125" style="101" customWidth="1"/>
    <col min="13" max="16384" width="9.140625" style="98"/>
  </cols>
  <sheetData>
    <row r="1" spans="1:12">
      <c r="A1" s="296" t="s">
        <v>430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33">
      <c r="A2" s="142" t="s">
        <v>365</v>
      </c>
      <c r="B2" s="142" t="s">
        <v>342</v>
      </c>
      <c r="C2" s="142" t="s">
        <v>211</v>
      </c>
      <c r="D2" s="142" t="s">
        <v>131</v>
      </c>
      <c r="E2" s="142" t="s">
        <v>352</v>
      </c>
      <c r="F2" s="142" t="s">
        <v>133</v>
      </c>
      <c r="G2" s="142" t="s">
        <v>426</v>
      </c>
      <c r="H2" s="142" t="s">
        <v>420</v>
      </c>
      <c r="I2" s="142" t="s">
        <v>211</v>
      </c>
      <c r="J2" s="142" t="s">
        <v>131</v>
      </c>
      <c r="K2" s="142" t="s">
        <v>352</v>
      </c>
      <c r="L2" s="142" t="s">
        <v>133</v>
      </c>
    </row>
    <row r="3" spans="1:12" ht="33">
      <c r="A3" s="99" t="s">
        <v>340</v>
      </c>
      <c r="B3" s="99" t="s">
        <v>23</v>
      </c>
      <c r="C3" s="99" t="s">
        <v>353</v>
      </c>
      <c r="D3" s="99" t="s">
        <v>348</v>
      </c>
      <c r="E3" s="99" t="s">
        <v>354</v>
      </c>
      <c r="F3" s="99">
        <v>10</v>
      </c>
      <c r="G3" s="99">
        <v>1</v>
      </c>
      <c r="H3" s="147" t="s">
        <v>410</v>
      </c>
      <c r="I3" s="143">
        <v>28</v>
      </c>
      <c r="J3" s="153">
        <v>9.6</v>
      </c>
      <c r="K3" s="129">
        <v>9</v>
      </c>
      <c r="L3" s="153">
        <v>9.4</v>
      </c>
    </row>
    <row r="4" spans="1:12" ht="21" customHeight="1">
      <c r="A4" s="100">
        <v>20</v>
      </c>
      <c r="B4" s="99" t="s">
        <v>21</v>
      </c>
      <c r="C4" s="100" t="s">
        <v>355</v>
      </c>
      <c r="D4" s="100" t="s">
        <v>348</v>
      </c>
      <c r="E4" s="99" t="s">
        <v>361</v>
      </c>
      <c r="F4" s="99" t="s">
        <v>343</v>
      </c>
      <c r="G4" s="100">
        <v>2</v>
      </c>
      <c r="H4" s="147" t="s">
        <v>423</v>
      </c>
      <c r="I4" s="100">
        <v>27.799999999999997</v>
      </c>
      <c r="J4" s="129">
        <v>9.4</v>
      </c>
      <c r="K4" s="129">
        <v>9</v>
      </c>
      <c r="L4" s="129">
        <v>9.4</v>
      </c>
    </row>
    <row r="5" spans="1:12" ht="21" customHeight="1">
      <c r="A5" s="100">
        <v>20</v>
      </c>
      <c r="B5" s="99" t="s">
        <v>21</v>
      </c>
      <c r="C5" s="100" t="s">
        <v>355</v>
      </c>
      <c r="D5" s="100" t="s">
        <v>343</v>
      </c>
      <c r="E5" s="99" t="s">
        <v>361</v>
      </c>
      <c r="F5" s="99" t="s">
        <v>348</v>
      </c>
      <c r="G5" s="99">
        <v>3</v>
      </c>
      <c r="H5" s="147" t="s">
        <v>407</v>
      </c>
      <c r="I5" s="99">
        <v>27.5</v>
      </c>
      <c r="J5" s="129">
        <v>8.8000000000000007</v>
      </c>
      <c r="K5" s="151">
        <v>9.5</v>
      </c>
      <c r="L5" s="151">
        <v>9.1999999999999993</v>
      </c>
    </row>
    <row r="6" spans="1:12" ht="21" customHeight="1">
      <c r="A6" s="100">
        <v>20</v>
      </c>
      <c r="B6" s="99" t="s">
        <v>21</v>
      </c>
      <c r="C6" s="100" t="s">
        <v>355</v>
      </c>
      <c r="D6" s="100" t="s">
        <v>348</v>
      </c>
      <c r="E6" s="99" t="s">
        <v>361</v>
      </c>
      <c r="F6" s="99" t="s">
        <v>343</v>
      </c>
      <c r="G6" s="100">
        <v>4</v>
      </c>
      <c r="H6" s="147" t="s">
        <v>427</v>
      </c>
      <c r="I6" s="99">
        <v>27.450000000000003</v>
      </c>
      <c r="J6" s="150">
        <v>9.4</v>
      </c>
      <c r="K6" s="150">
        <v>8.25</v>
      </c>
      <c r="L6" s="150">
        <v>9.8000000000000007</v>
      </c>
    </row>
    <row r="7" spans="1:12">
      <c r="A7" s="100">
        <v>25</v>
      </c>
      <c r="B7" s="99" t="s">
        <v>21</v>
      </c>
      <c r="C7" s="100" t="s">
        <v>356</v>
      </c>
      <c r="D7" s="100" t="s">
        <v>351</v>
      </c>
      <c r="E7" s="99">
        <v>9</v>
      </c>
      <c r="F7" s="99" t="s">
        <v>351</v>
      </c>
      <c r="G7" s="99">
        <v>5</v>
      </c>
      <c r="H7" s="147" t="s">
        <v>423</v>
      </c>
      <c r="I7" s="99">
        <v>27.4</v>
      </c>
      <c r="J7" s="129">
        <v>9</v>
      </c>
      <c r="K7" s="129">
        <v>9</v>
      </c>
      <c r="L7" s="129">
        <v>9.4</v>
      </c>
    </row>
    <row r="8" spans="1:12" ht="24.75" customHeight="1">
      <c r="A8" s="100">
        <v>36</v>
      </c>
      <c r="B8" s="99" t="s">
        <v>21</v>
      </c>
      <c r="C8" s="100" t="s">
        <v>357</v>
      </c>
      <c r="D8" s="100" t="s">
        <v>363</v>
      </c>
      <c r="E8" s="99" t="s">
        <v>349</v>
      </c>
      <c r="F8" s="99">
        <v>10</v>
      </c>
      <c r="G8" s="100">
        <v>6</v>
      </c>
      <c r="H8" s="147" t="s">
        <v>427</v>
      </c>
      <c r="I8" s="99">
        <v>27.349999999999998</v>
      </c>
      <c r="J8" s="150">
        <v>9.1999999999999993</v>
      </c>
      <c r="K8" s="150">
        <v>8.75</v>
      </c>
      <c r="L8" s="150">
        <v>9.4</v>
      </c>
    </row>
    <row r="9" spans="1:12" ht="37.5" customHeight="1">
      <c r="A9" s="100">
        <v>52</v>
      </c>
      <c r="B9" s="99" t="s">
        <v>21</v>
      </c>
      <c r="C9" s="100" t="s">
        <v>358</v>
      </c>
      <c r="D9" s="100" t="s">
        <v>348</v>
      </c>
      <c r="E9" s="99" t="s">
        <v>354</v>
      </c>
      <c r="F9" s="99" t="s">
        <v>350</v>
      </c>
      <c r="G9" s="99">
        <v>7</v>
      </c>
      <c r="H9" s="147" t="s">
        <v>408</v>
      </c>
      <c r="I9" s="99">
        <v>27.05</v>
      </c>
      <c r="J9" s="152">
        <v>9</v>
      </c>
      <c r="K9" s="152">
        <v>9.25</v>
      </c>
      <c r="L9" s="152">
        <v>8.8000000000000007</v>
      </c>
    </row>
    <row r="10" spans="1:12">
      <c r="A10" s="100">
        <v>72</v>
      </c>
      <c r="B10" s="99" t="s">
        <v>21</v>
      </c>
      <c r="C10" s="100" t="s">
        <v>359</v>
      </c>
      <c r="D10" s="100" t="s">
        <v>362</v>
      </c>
      <c r="E10" s="99" t="s">
        <v>361</v>
      </c>
      <c r="F10" s="99">
        <v>10</v>
      </c>
      <c r="G10" s="100">
        <v>8</v>
      </c>
      <c r="H10" s="147" t="s">
        <v>423</v>
      </c>
      <c r="I10" s="99">
        <v>27.05</v>
      </c>
      <c r="J10" s="129">
        <v>8</v>
      </c>
      <c r="K10" s="129">
        <v>9.25</v>
      </c>
      <c r="L10" s="129">
        <v>9.8000000000000007</v>
      </c>
    </row>
    <row r="11" spans="1:12" ht="22.5" customHeight="1">
      <c r="A11" s="100">
        <v>88</v>
      </c>
      <c r="B11" s="99" t="s">
        <v>21</v>
      </c>
      <c r="C11" s="100" t="s">
        <v>360</v>
      </c>
      <c r="D11" s="100">
        <v>9</v>
      </c>
      <c r="E11" s="99">
        <v>9</v>
      </c>
      <c r="F11" s="99">
        <v>10</v>
      </c>
    </row>
    <row r="13" spans="1:12">
      <c r="H13" s="147" t="s">
        <v>423</v>
      </c>
      <c r="I13" s="99">
        <f>COUNTIF(H$2:H$10,H13)</f>
        <v>3</v>
      </c>
    </row>
    <row r="14" spans="1:12">
      <c r="H14" s="147" t="s">
        <v>427</v>
      </c>
      <c r="I14" s="99">
        <f>COUNTIF(H$2:H$10,H14)</f>
        <v>2</v>
      </c>
    </row>
    <row r="15" spans="1:12">
      <c r="H15" s="147" t="s">
        <v>407</v>
      </c>
      <c r="I15" s="99">
        <f t="shared" ref="I15:I17" si="0">COUNTIF(H$2:H$10,H15)</f>
        <v>1</v>
      </c>
    </row>
    <row r="16" spans="1:12">
      <c r="H16" s="147" t="s">
        <v>410</v>
      </c>
      <c r="I16" s="99">
        <f t="shared" si="0"/>
        <v>1</v>
      </c>
    </row>
    <row r="17" spans="8:9">
      <c r="H17" s="147" t="s">
        <v>408</v>
      </c>
      <c r="I17" s="99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C62F-9443-4348-85E7-2984122E598B}">
  <dimension ref="A1:L52"/>
  <sheetViews>
    <sheetView view="pageLayout" topLeftCell="C1" zoomScaleNormal="100" workbookViewId="0">
      <selection activeCell="G12" sqref="G12"/>
    </sheetView>
  </sheetViews>
  <sheetFormatPr defaultRowHeight="15.75"/>
  <cols>
    <col min="1" max="2" width="0" style="197" hidden="1" customWidth="1"/>
    <col min="3" max="3" width="5.5703125" style="211" customWidth="1"/>
    <col min="4" max="4" width="32" style="197" customWidth="1"/>
    <col min="5" max="5" width="8.28515625" style="211" customWidth="1"/>
    <col min="6" max="6" width="7" style="211" customWidth="1"/>
    <col min="7" max="7" width="9.28515625" style="197" customWidth="1"/>
    <col min="8" max="8" width="10.85546875" style="197" customWidth="1"/>
    <col min="9" max="9" width="16.28515625" style="211" customWidth="1"/>
    <col min="10" max="12" width="9.140625" style="197" hidden="1" customWidth="1"/>
    <col min="13" max="16384" width="9.140625" style="197"/>
  </cols>
  <sheetData>
    <row r="1" spans="1:12">
      <c r="A1" s="196" t="s">
        <v>206</v>
      </c>
      <c r="C1" s="241" t="s">
        <v>222</v>
      </c>
      <c r="D1" s="241"/>
      <c r="E1" s="241"/>
      <c r="F1" s="241"/>
      <c r="G1" s="241"/>
      <c r="H1" s="241"/>
      <c r="I1" s="241"/>
    </row>
    <row r="2" spans="1:12">
      <c r="C2" s="242" t="s">
        <v>444</v>
      </c>
      <c r="D2" s="242"/>
      <c r="E2" s="242"/>
      <c r="F2" s="242"/>
      <c r="G2" s="242"/>
      <c r="H2" s="242"/>
      <c r="I2" s="242"/>
    </row>
    <row r="3" spans="1:12" ht="31.5">
      <c r="A3" s="199" t="s">
        <v>207</v>
      </c>
      <c r="B3" s="200" t="s">
        <v>208</v>
      </c>
      <c r="C3" s="201" t="s">
        <v>0</v>
      </c>
      <c r="D3" s="199" t="s">
        <v>209</v>
      </c>
      <c r="E3" s="201" t="s">
        <v>210</v>
      </c>
      <c r="F3" s="202" t="s">
        <v>2</v>
      </c>
      <c r="G3" s="201" t="s">
        <v>211</v>
      </c>
      <c r="H3" s="201" t="s">
        <v>223</v>
      </c>
      <c r="I3" s="201" t="s">
        <v>471</v>
      </c>
    </row>
    <row r="4" spans="1:12">
      <c r="A4" s="203">
        <v>3</v>
      </c>
      <c r="B4" s="203">
        <v>11</v>
      </c>
      <c r="C4" s="204">
        <v>1</v>
      </c>
      <c r="D4" s="205" t="s">
        <v>96</v>
      </c>
      <c r="E4" s="204">
        <v>417</v>
      </c>
      <c r="F4" s="204">
        <v>7.89</v>
      </c>
      <c r="G4" s="204">
        <f t="shared" ref="G4:G40" si="0">E4*F4</f>
        <v>3290.1299999999997</v>
      </c>
      <c r="H4" s="206">
        <f t="shared" ref="H4:H40" si="1">E4*(F4-6.724)</f>
        <v>486.22199999999981</v>
      </c>
      <c r="I4" s="204" t="s">
        <v>472</v>
      </c>
      <c r="J4" s="197">
        <f>C4</f>
        <v>1</v>
      </c>
      <c r="K4" s="197" t="str">
        <f>D4</f>
        <v>THPT Thuận Thành số 1</v>
      </c>
      <c r="L4" s="197">
        <f>H4</f>
        <v>486.22199999999981</v>
      </c>
    </row>
    <row r="5" spans="1:12">
      <c r="A5" s="203">
        <v>5</v>
      </c>
      <c r="B5" s="203">
        <v>13</v>
      </c>
      <c r="C5" s="204">
        <v>2</v>
      </c>
      <c r="D5" s="205" t="s">
        <v>98</v>
      </c>
      <c r="E5" s="204">
        <v>314</v>
      </c>
      <c r="F5" s="204">
        <v>7.65</v>
      </c>
      <c r="G5" s="204">
        <f t="shared" si="0"/>
        <v>2402.1</v>
      </c>
      <c r="H5" s="206">
        <f t="shared" si="1"/>
        <v>290.76400000000007</v>
      </c>
      <c r="I5" s="204" t="s">
        <v>472</v>
      </c>
      <c r="J5" s="197">
        <f t="shared" ref="J5:K52" si="2">C5</f>
        <v>2</v>
      </c>
      <c r="K5" s="197" t="str">
        <f t="shared" si="2"/>
        <v>THPT Hàn Thuyên</v>
      </c>
      <c r="L5" s="197">
        <f t="shared" ref="L5:L52" si="3">H5</f>
        <v>290.76400000000007</v>
      </c>
    </row>
    <row r="6" spans="1:12">
      <c r="A6" s="203">
        <v>6</v>
      </c>
      <c r="B6" s="203">
        <v>14</v>
      </c>
      <c r="C6" s="204">
        <v>3</v>
      </c>
      <c r="D6" s="205" t="s">
        <v>95</v>
      </c>
      <c r="E6" s="204">
        <v>329</v>
      </c>
      <c r="F6" s="204">
        <v>7.58</v>
      </c>
      <c r="G6" s="204">
        <f t="shared" si="0"/>
        <v>2493.8200000000002</v>
      </c>
      <c r="H6" s="206">
        <f t="shared" si="1"/>
        <v>281.62399999999997</v>
      </c>
      <c r="I6" s="204" t="s">
        <v>472</v>
      </c>
      <c r="J6" s="197">
        <f t="shared" si="2"/>
        <v>3</v>
      </c>
      <c r="K6" s="197" t="str">
        <f t="shared" si="2"/>
        <v>THPT Lê Văn Thịnh</v>
      </c>
      <c r="L6" s="197">
        <f t="shared" si="3"/>
        <v>281.62399999999997</v>
      </c>
    </row>
    <row r="7" spans="1:12">
      <c r="A7" s="203">
        <v>11</v>
      </c>
      <c r="B7" s="203">
        <v>19</v>
      </c>
      <c r="C7" s="204">
        <v>4</v>
      </c>
      <c r="D7" s="205" t="s">
        <v>103</v>
      </c>
      <c r="E7" s="204">
        <v>423</v>
      </c>
      <c r="F7" s="204">
        <v>7.36</v>
      </c>
      <c r="G7" s="204">
        <f t="shared" si="0"/>
        <v>3113.28</v>
      </c>
      <c r="H7" s="206">
        <f t="shared" si="1"/>
        <v>269.02800000000008</v>
      </c>
      <c r="I7" s="204" t="s">
        <v>472</v>
      </c>
      <c r="J7" s="197">
        <f t="shared" si="2"/>
        <v>4</v>
      </c>
      <c r="K7" s="197" t="str">
        <f t="shared" si="2"/>
        <v>THPT Yên Phong số 1</v>
      </c>
      <c r="L7" s="197">
        <f t="shared" si="3"/>
        <v>269.02800000000008</v>
      </c>
    </row>
    <row r="8" spans="1:12">
      <c r="A8" s="203">
        <v>12</v>
      </c>
      <c r="B8" s="203">
        <v>20</v>
      </c>
      <c r="C8" s="204">
        <v>5</v>
      </c>
      <c r="D8" s="205" t="s">
        <v>34</v>
      </c>
      <c r="E8" s="204">
        <v>390</v>
      </c>
      <c r="F8" s="204">
        <v>7.4</v>
      </c>
      <c r="G8" s="204">
        <f t="shared" si="0"/>
        <v>2886</v>
      </c>
      <c r="H8" s="206">
        <f t="shared" si="1"/>
        <v>263.64000000000004</v>
      </c>
      <c r="I8" s="204" t="s">
        <v>472</v>
      </c>
      <c r="J8" s="197">
        <f t="shared" si="2"/>
        <v>5</v>
      </c>
      <c r="K8" s="197" t="str">
        <f t="shared" si="2"/>
        <v>THPT Lý Thái Tổ</v>
      </c>
      <c r="L8" s="197">
        <f t="shared" si="3"/>
        <v>263.64000000000004</v>
      </c>
    </row>
    <row r="9" spans="1:12">
      <c r="A9" s="203">
        <v>13</v>
      </c>
      <c r="B9" s="203">
        <v>21</v>
      </c>
      <c r="C9" s="204">
        <v>6</v>
      </c>
      <c r="D9" s="205" t="s">
        <v>108</v>
      </c>
      <c r="E9" s="204">
        <v>223</v>
      </c>
      <c r="F9" s="204">
        <v>7.84</v>
      </c>
      <c r="G9" s="204">
        <f t="shared" si="0"/>
        <v>1748.32</v>
      </c>
      <c r="H9" s="206">
        <f t="shared" si="1"/>
        <v>248.86799999999994</v>
      </c>
      <c r="I9" s="204" t="s">
        <v>472</v>
      </c>
      <c r="J9" s="197">
        <f t="shared" si="2"/>
        <v>6</v>
      </c>
      <c r="K9" s="197" t="str">
        <f t="shared" si="2"/>
        <v>THPT Nguyễn Đăng Đạo</v>
      </c>
      <c r="L9" s="197">
        <f t="shared" si="3"/>
        <v>248.86799999999994</v>
      </c>
    </row>
    <row r="10" spans="1:12">
      <c r="A10" s="203">
        <v>14</v>
      </c>
      <c r="B10" s="203">
        <v>22</v>
      </c>
      <c r="C10" s="204">
        <v>7</v>
      </c>
      <c r="D10" s="205" t="s">
        <v>99</v>
      </c>
      <c r="E10" s="204">
        <v>296</v>
      </c>
      <c r="F10" s="204">
        <v>7.56</v>
      </c>
      <c r="G10" s="204">
        <f t="shared" si="0"/>
        <v>2237.7599999999998</v>
      </c>
      <c r="H10" s="206">
        <f t="shared" si="1"/>
        <v>247.45599999999982</v>
      </c>
      <c r="I10" s="204" t="s">
        <v>472</v>
      </c>
      <c r="J10" s="197">
        <f t="shared" si="2"/>
        <v>7</v>
      </c>
      <c r="K10" s="197" t="str">
        <f t="shared" si="2"/>
        <v>THPT Quế Võ số 1</v>
      </c>
      <c r="L10" s="197">
        <f t="shared" si="3"/>
        <v>247.45599999999982</v>
      </c>
    </row>
    <row r="11" spans="1:12">
      <c r="A11" s="203">
        <v>15</v>
      </c>
      <c r="B11" s="203">
        <v>23</v>
      </c>
      <c r="C11" s="204">
        <v>8</v>
      </c>
      <c r="D11" s="205" t="s">
        <v>25</v>
      </c>
      <c r="E11" s="204">
        <v>226</v>
      </c>
      <c r="F11" s="204">
        <v>7.8</v>
      </c>
      <c r="G11" s="204">
        <f t="shared" si="0"/>
        <v>1762.8</v>
      </c>
      <c r="H11" s="206">
        <f t="shared" si="1"/>
        <v>243.1759999999999</v>
      </c>
      <c r="I11" s="204" t="s">
        <v>472</v>
      </c>
      <c r="J11" s="197">
        <f t="shared" si="2"/>
        <v>8</v>
      </c>
      <c r="K11" s="197" t="str">
        <f t="shared" si="2"/>
        <v>THPT Ngô Gia Tự</v>
      </c>
      <c r="L11" s="197">
        <f t="shared" si="3"/>
        <v>243.1759999999999</v>
      </c>
    </row>
    <row r="12" spans="1:12">
      <c r="A12" s="203">
        <v>16</v>
      </c>
      <c r="B12" s="203">
        <v>24</v>
      </c>
      <c r="C12" s="204">
        <v>9</v>
      </c>
      <c r="D12" s="205" t="s">
        <v>106</v>
      </c>
      <c r="E12" s="204">
        <v>205</v>
      </c>
      <c r="F12" s="204">
        <v>7.79</v>
      </c>
      <c r="G12" s="204">
        <f t="shared" si="0"/>
        <v>1596.95</v>
      </c>
      <c r="H12" s="206">
        <f t="shared" si="1"/>
        <v>218.52999999999997</v>
      </c>
      <c r="I12" s="204" t="s">
        <v>472</v>
      </c>
      <c r="J12" s="197">
        <f t="shared" si="2"/>
        <v>9</v>
      </c>
      <c r="K12" s="197" t="str">
        <f t="shared" si="2"/>
        <v>THPT Nguyễn Văn Cừ</v>
      </c>
      <c r="L12" s="197">
        <f t="shared" si="3"/>
        <v>218.52999999999997</v>
      </c>
    </row>
    <row r="13" spans="1:12">
      <c r="A13" s="203">
        <v>17</v>
      </c>
      <c r="B13" s="203">
        <v>25</v>
      </c>
      <c r="C13" s="204">
        <v>10</v>
      </c>
      <c r="D13" s="205" t="s">
        <v>100</v>
      </c>
      <c r="E13" s="204">
        <v>232</v>
      </c>
      <c r="F13" s="204">
        <v>7.65</v>
      </c>
      <c r="G13" s="204">
        <f t="shared" si="0"/>
        <v>1774.8000000000002</v>
      </c>
      <c r="H13" s="206">
        <f t="shared" si="1"/>
        <v>214.83200000000005</v>
      </c>
      <c r="I13" s="204" t="s">
        <v>472</v>
      </c>
      <c r="J13" s="197">
        <f t="shared" si="2"/>
        <v>10</v>
      </c>
      <c r="K13" s="197" t="str">
        <f t="shared" si="2"/>
        <v>THPT Lương Tài</v>
      </c>
      <c r="L13" s="197">
        <f t="shared" si="3"/>
        <v>214.83200000000005</v>
      </c>
    </row>
    <row r="14" spans="1:12">
      <c r="A14" s="203">
        <v>18</v>
      </c>
      <c r="B14" s="203">
        <v>26</v>
      </c>
      <c r="C14" s="204">
        <v>11</v>
      </c>
      <c r="D14" s="205" t="s">
        <v>94</v>
      </c>
      <c r="E14" s="204">
        <v>176</v>
      </c>
      <c r="F14" s="204">
        <v>7.94</v>
      </c>
      <c r="G14" s="204">
        <f t="shared" si="0"/>
        <v>1397.44</v>
      </c>
      <c r="H14" s="206">
        <f t="shared" si="1"/>
        <v>214.01600000000002</v>
      </c>
      <c r="I14" s="204" t="s">
        <v>472</v>
      </c>
      <c r="J14" s="197">
        <f t="shared" si="2"/>
        <v>11</v>
      </c>
      <c r="K14" s="197" t="str">
        <f t="shared" si="2"/>
        <v>THPT Chuyên Bắc Ninh</v>
      </c>
      <c r="L14" s="197">
        <f t="shared" si="3"/>
        <v>214.01600000000002</v>
      </c>
    </row>
    <row r="15" spans="1:12">
      <c r="A15" s="203">
        <v>19</v>
      </c>
      <c r="B15" s="203">
        <v>27</v>
      </c>
      <c r="C15" s="204">
        <v>12</v>
      </c>
      <c r="D15" s="205" t="s">
        <v>104</v>
      </c>
      <c r="E15" s="204">
        <v>320</v>
      </c>
      <c r="F15" s="204">
        <v>7.32</v>
      </c>
      <c r="G15" s="204">
        <f t="shared" si="0"/>
        <v>2342.4</v>
      </c>
      <c r="H15" s="206">
        <f t="shared" si="1"/>
        <v>190.72000000000003</v>
      </c>
      <c r="I15" s="204" t="s">
        <v>472</v>
      </c>
      <c r="J15" s="197">
        <f t="shared" si="2"/>
        <v>12</v>
      </c>
      <c r="K15" s="197" t="str">
        <f t="shared" si="2"/>
        <v>THPT Tiên Du số 1</v>
      </c>
      <c r="L15" s="197">
        <f t="shared" si="3"/>
        <v>190.72000000000003</v>
      </c>
    </row>
    <row r="16" spans="1:12">
      <c r="A16" s="203">
        <v>20</v>
      </c>
      <c r="B16" s="203">
        <v>28</v>
      </c>
      <c r="C16" s="204">
        <v>13</v>
      </c>
      <c r="D16" s="205" t="s">
        <v>97</v>
      </c>
      <c r="E16" s="204">
        <v>195</v>
      </c>
      <c r="F16" s="204">
        <v>7.69</v>
      </c>
      <c r="G16" s="204">
        <f t="shared" si="0"/>
        <v>1499.5500000000002</v>
      </c>
      <c r="H16" s="206">
        <f t="shared" si="1"/>
        <v>188.37000000000003</v>
      </c>
      <c r="I16" s="204" t="s">
        <v>472</v>
      </c>
      <c r="J16" s="197">
        <f t="shared" si="2"/>
        <v>13</v>
      </c>
      <c r="K16" s="197" t="str">
        <f t="shared" si="2"/>
        <v>THPT Gia Bình số 1</v>
      </c>
      <c r="L16" s="197">
        <f t="shared" si="3"/>
        <v>188.37000000000003</v>
      </c>
    </row>
    <row r="17" spans="1:12">
      <c r="A17" s="203">
        <v>22</v>
      </c>
      <c r="B17" s="203">
        <v>31</v>
      </c>
      <c r="C17" s="204">
        <v>14</v>
      </c>
      <c r="D17" s="205" t="s">
        <v>102</v>
      </c>
      <c r="E17" s="204">
        <v>242</v>
      </c>
      <c r="F17" s="204">
        <v>7.29</v>
      </c>
      <c r="G17" s="204">
        <f t="shared" si="0"/>
        <v>1764.18</v>
      </c>
      <c r="H17" s="206">
        <f t="shared" si="1"/>
        <v>136.97199999999995</v>
      </c>
      <c r="I17" s="204" t="s">
        <v>472</v>
      </c>
      <c r="J17" s="197">
        <f t="shared" si="2"/>
        <v>14</v>
      </c>
      <c r="K17" s="197" t="str">
        <f t="shared" si="2"/>
        <v>THPT Thuận Thành số 2</v>
      </c>
      <c r="L17" s="197">
        <f t="shared" si="3"/>
        <v>136.97199999999995</v>
      </c>
    </row>
    <row r="18" spans="1:12">
      <c r="A18" s="203">
        <v>23</v>
      </c>
      <c r="B18" s="203">
        <v>32</v>
      </c>
      <c r="C18" s="204">
        <v>15</v>
      </c>
      <c r="D18" s="205" t="s">
        <v>110</v>
      </c>
      <c r="E18" s="204">
        <v>192</v>
      </c>
      <c r="F18" s="204">
        <v>7.34</v>
      </c>
      <c r="G18" s="204">
        <f t="shared" si="0"/>
        <v>1409.28</v>
      </c>
      <c r="H18" s="206">
        <f t="shared" si="1"/>
        <v>118.27199999999993</v>
      </c>
      <c r="I18" s="204" t="s">
        <v>472</v>
      </c>
      <c r="J18" s="197">
        <f t="shared" si="2"/>
        <v>15</v>
      </c>
      <c r="K18" s="197" t="str">
        <f t="shared" si="2"/>
        <v>THPT Lương Tài số 2</v>
      </c>
      <c r="L18" s="197">
        <f t="shared" si="3"/>
        <v>118.27199999999993</v>
      </c>
    </row>
    <row r="19" spans="1:12">
      <c r="A19" s="203">
        <v>24</v>
      </c>
      <c r="B19" s="203">
        <v>33</v>
      </c>
      <c r="C19" s="204">
        <v>16</v>
      </c>
      <c r="D19" s="205" t="s">
        <v>107</v>
      </c>
      <c r="E19" s="204">
        <v>170</v>
      </c>
      <c r="F19" s="204">
        <v>7.36</v>
      </c>
      <c r="G19" s="204">
        <f t="shared" si="0"/>
        <v>1251.2</v>
      </c>
      <c r="H19" s="206">
        <f t="shared" si="1"/>
        <v>108.12000000000002</v>
      </c>
      <c r="I19" s="204" t="s">
        <v>472</v>
      </c>
      <c r="J19" s="197">
        <f t="shared" si="2"/>
        <v>16</v>
      </c>
      <c r="K19" s="197" t="str">
        <f t="shared" si="2"/>
        <v>THPT Quế Võ số 2</v>
      </c>
      <c r="L19" s="197">
        <f t="shared" si="3"/>
        <v>108.12000000000002</v>
      </c>
    </row>
    <row r="20" spans="1:12">
      <c r="A20" s="203">
        <v>26</v>
      </c>
      <c r="B20" s="203">
        <v>36</v>
      </c>
      <c r="C20" s="204">
        <v>17</v>
      </c>
      <c r="D20" s="205" t="s">
        <v>105</v>
      </c>
      <c r="E20" s="204">
        <v>213</v>
      </c>
      <c r="F20" s="204">
        <v>7.21</v>
      </c>
      <c r="G20" s="204">
        <f t="shared" si="0"/>
        <v>1535.73</v>
      </c>
      <c r="H20" s="206">
        <f t="shared" si="1"/>
        <v>103.51799999999994</v>
      </c>
      <c r="I20" s="204" t="s">
        <v>472</v>
      </c>
      <c r="J20" s="197">
        <f t="shared" si="2"/>
        <v>17</v>
      </c>
      <c r="K20" s="197" t="str">
        <f t="shared" si="2"/>
        <v>THPT Thuận Thành số 3</v>
      </c>
      <c r="L20" s="197">
        <f t="shared" si="3"/>
        <v>103.51799999999994</v>
      </c>
    </row>
    <row r="21" spans="1:12">
      <c r="A21" s="203">
        <v>27</v>
      </c>
      <c r="B21" s="203">
        <v>37</v>
      </c>
      <c r="C21" s="204">
        <v>18</v>
      </c>
      <c r="D21" s="205" t="s">
        <v>111</v>
      </c>
      <c r="E21" s="204">
        <v>225</v>
      </c>
      <c r="F21" s="204">
        <v>7.17</v>
      </c>
      <c r="G21" s="204">
        <f t="shared" si="0"/>
        <v>1613.25</v>
      </c>
      <c r="H21" s="206">
        <f t="shared" si="1"/>
        <v>100.34999999999994</v>
      </c>
      <c r="I21" s="204" t="s">
        <v>472</v>
      </c>
      <c r="J21" s="197">
        <f t="shared" si="2"/>
        <v>18</v>
      </c>
      <c r="K21" s="197" t="str">
        <f t="shared" si="2"/>
        <v>THPT Yên Phong số 2</v>
      </c>
      <c r="L21" s="197">
        <f t="shared" si="3"/>
        <v>100.34999999999994</v>
      </c>
    </row>
    <row r="22" spans="1:12">
      <c r="A22" s="203">
        <v>28</v>
      </c>
      <c r="B22" s="203">
        <v>42</v>
      </c>
      <c r="C22" s="204">
        <v>19</v>
      </c>
      <c r="D22" s="205" t="s">
        <v>109</v>
      </c>
      <c r="E22" s="204">
        <v>136</v>
      </c>
      <c r="F22" s="204">
        <v>7.39</v>
      </c>
      <c r="G22" s="204">
        <f t="shared" si="0"/>
        <v>1005.04</v>
      </c>
      <c r="H22" s="206">
        <f t="shared" si="1"/>
        <v>90.575999999999937</v>
      </c>
      <c r="I22" s="204" t="s">
        <v>472</v>
      </c>
      <c r="J22" s="197">
        <f t="shared" si="2"/>
        <v>19</v>
      </c>
      <c r="K22" s="197" t="str">
        <f t="shared" si="2"/>
        <v>THPT Lý Nhân Tông</v>
      </c>
      <c r="L22" s="197">
        <f t="shared" si="3"/>
        <v>90.575999999999937</v>
      </c>
    </row>
    <row r="23" spans="1:12">
      <c r="A23" s="203">
        <v>29</v>
      </c>
      <c r="B23" s="203">
        <v>47</v>
      </c>
      <c r="C23" s="204">
        <v>20</v>
      </c>
      <c r="D23" s="205" t="s">
        <v>112</v>
      </c>
      <c r="E23" s="204">
        <v>44</v>
      </c>
      <c r="F23" s="204">
        <v>7.66</v>
      </c>
      <c r="G23" s="204">
        <f t="shared" si="0"/>
        <v>337.04</v>
      </c>
      <c r="H23" s="206">
        <f t="shared" si="1"/>
        <v>41.183999999999997</v>
      </c>
      <c r="I23" s="204" t="s">
        <v>472</v>
      </c>
      <c r="J23" s="197">
        <f t="shared" si="2"/>
        <v>20</v>
      </c>
      <c r="K23" s="197" t="str">
        <f t="shared" si="2"/>
        <v>THPT Hàm Long</v>
      </c>
      <c r="L23" s="197">
        <f t="shared" si="3"/>
        <v>41.183999999999997</v>
      </c>
    </row>
    <row r="24" spans="1:12">
      <c r="A24" s="203">
        <v>30</v>
      </c>
      <c r="B24" s="203">
        <v>48</v>
      </c>
      <c r="C24" s="204">
        <v>21</v>
      </c>
      <c r="D24" s="205" t="s">
        <v>114</v>
      </c>
      <c r="E24" s="204">
        <v>24</v>
      </c>
      <c r="F24" s="204">
        <v>8.0399999999999991</v>
      </c>
      <c r="G24" s="204">
        <f t="shared" si="0"/>
        <v>192.95999999999998</v>
      </c>
      <c r="H24" s="206">
        <f t="shared" si="1"/>
        <v>31.583999999999975</v>
      </c>
      <c r="I24" s="204" t="s">
        <v>472</v>
      </c>
      <c r="J24" s="197">
        <f t="shared" si="2"/>
        <v>21</v>
      </c>
      <c r="K24" s="197" t="str">
        <f t="shared" si="2"/>
        <v>THPT Nguyễn Du</v>
      </c>
      <c r="L24" s="197">
        <f t="shared" si="3"/>
        <v>31.583999999999975</v>
      </c>
    </row>
    <row r="25" spans="1:12">
      <c r="A25" s="203">
        <v>31</v>
      </c>
      <c r="B25" s="203">
        <v>49</v>
      </c>
      <c r="C25" s="204">
        <v>22</v>
      </c>
      <c r="D25" s="205" t="s">
        <v>101</v>
      </c>
      <c r="E25" s="204">
        <v>74</v>
      </c>
      <c r="F25" s="204">
        <v>7.13</v>
      </c>
      <c r="G25" s="204">
        <f t="shared" si="0"/>
        <v>527.62</v>
      </c>
      <c r="H25" s="206">
        <f t="shared" si="1"/>
        <v>30.043999999999976</v>
      </c>
      <c r="I25" s="204" t="s">
        <v>472</v>
      </c>
      <c r="J25" s="197">
        <f t="shared" si="2"/>
        <v>22</v>
      </c>
      <c r="K25" s="197" t="str">
        <f t="shared" si="2"/>
        <v>THPT Hoàng Quốc Việt</v>
      </c>
      <c r="L25" s="197">
        <f t="shared" si="3"/>
        <v>30.043999999999976</v>
      </c>
    </row>
    <row r="26" spans="1:12">
      <c r="A26" s="203">
        <v>32</v>
      </c>
      <c r="B26" s="203">
        <v>50</v>
      </c>
      <c r="C26" s="204">
        <v>23</v>
      </c>
      <c r="D26" s="205" t="s">
        <v>60</v>
      </c>
      <c r="E26" s="204">
        <v>33</v>
      </c>
      <c r="F26" s="204">
        <v>7.55</v>
      </c>
      <c r="G26" s="204">
        <f t="shared" si="0"/>
        <v>249.15</v>
      </c>
      <c r="H26" s="206">
        <f t="shared" si="1"/>
        <v>27.257999999999988</v>
      </c>
      <c r="I26" s="204" t="s">
        <v>472</v>
      </c>
      <c r="J26" s="197">
        <f t="shared" si="2"/>
        <v>23</v>
      </c>
      <c r="K26" s="197" t="str">
        <f t="shared" si="2"/>
        <v>THPT Lý Thường Kiệt</v>
      </c>
      <c r="L26" s="197">
        <f t="shared" si="3"/>
        <v>27.257999999999988</v>
      </c>
    </row>
    <row r="27" spans="1:12">
      <c r="A27" s="203">
        <v>33</v>
      </c>
      <c r="B27" s="203">
        <v>51</v>
      </c>
      <c r="C27" s="204">
        <v>24</v>
      </c>
      <c r="D27" s="205" t="s">
        <v>113</v>
      </c>
      <c r="E27" s="204">
        <v>133</v>
      </c>
      <c r="F27" s="204">
        <v>6.88</v>
      </c>
      <c r="G27" s="204">
        <f t="shared" si="0"/>
        <v>915.04</v>
      </c>
      <c r="H27" s="206">
        <f t="shared" si="1"/>
        <v>20.747999999999958</v>
      </c>
      <c r="I27" s="204" t="s">
        <v>472</v>
      </c>
      <c r="J27" s="197">
        <f t="shared" si="2"/>
        <v>24</v>
      </c>
      <c r="K27" s="197" t="str">
        <f t="shared" si="2"/>
        <v>THPT Quế Võ số 3</v>
      </c>
      <c r="L27" s="197">
        <f t="shared" si="3"/>
        <v>20.747999999999958</v>
      </c>
    </row>
    <row r="28" spans="1:12">
      <c r="A28" s="203">
        <v>35</v>
      </c>
      <c r="B28" s="203">
        <v>54</v>
      </c>
      <c r="C28" s="204">
        <v>25</v>
      </c>
      <c r="D28" s="205" t="s">
        <v>366</v>
      </c>
      <c r="E28" s="204">
        <v>3</v>
      </c>
      <c r="F28" s="204">
        <v>7.33</v>
      </c>
      <c r="G28" s="204">
        <f t="shared" si="0"/>
        <v>21.990000000000002</v>
      </c>
      <c r="H28" s="206">
        <f t="shared" si="1"/>
        <v>1.8179999999999996</v>
      </c>
      <c r="I28" s="204" t="s">
        <v>472</v>
      </c>
      <c r="J28" s="197">
        <f t="shared" si="2"/>
        <v>25</v>
      </c>
      <c r="K28" s="197" t="str">
        <f t="shared" si="2"/>
        <v>PT Quốc tế Kinh Bắc</v>
      </c>
      <c r="L28" s="197">
        <f t="shared" si="3"/>
        <v>1.8179999999999996</v>
      </c>
    </row>
    <row r="29" spans="1:12">
      <c r="A29" s="203">
        <v>36</v>
      </c>
      <c r="B29" s="203">
        <v>55</v>
      </c>
      <c r="C29" s="204">
        <v>26</v>
      </c>
      <c r="D29" s="205" t="s">
        <v>116</v>
      </c>
      <c r="E29" s="204">
        <v>6</v>
      </c>
      <c r="F29" s="204">
        <v>7</v>
      </c>
      <c r="G29" s="204">
        <f t="shared" si="0"/>
        <v>42</v>
      </c>
      <c r="H29" s="206">
        <f t="shared" si="1"/>
        <v>1.6559999999999988</v>
      </c>
      <c r="I29" s="204" t="s">
        <v>472</v>
      </c>
      <c r="J29" s="197">
        <f t="shared" si="2"/>
        <v>26</v>
      </c>
      <c r="K29" s="197" t="str">
        <f t="shared" si="2"/>
        <v>TT GDNN-GDTX Yên Phong</v>
      </c>
      <c r="L29" s="197">
        <f t="shared" si="3"/>
        <v>1.6559999999999988</v>
      </c>
    </row>
    <row r="30" spans="1:12">
      <c r="A30" s="203">
        <v>37</v>
      </c>
      <c r="B30" s="203">
        <v>56</v>
      </c>
      <c r="C30" s="204">
        <v>27</v>
      </c>
      <c r="D30" s="205" t="s">
        <v>118</v>
      </c>
      <c r="E30" s="204">
        <v>1</v>
      </c>
      <c r="F30" s="204">
        <v>8.25</v>
      </c>
      <c r="G30" s="204">
        <f t="shared" si="0"/>
        <v>8.25</v>
      </c>
      <c r="H30" s="206">
        <f t="shared" si="1"/>
        <v>1.5259999999999998</v>
      </c>
      <c r="I30" s="204" t="s">
        <v>472</v>
      </c>
      <c r="J30" s="197">
        <f t="shared" si="2"/>
        <v>27</v>
      </c>
      <c r="K30" s="197" t="str">
        <f t="shared" si="2"/>
        <v>THPT Kinh Bắc</v>
      </c>
      <c r="L30" s="197">
        <f t="shared" si="3"/>
        <v>1.5259999999999998</v>
      </c>
    </row>
    <row r="31" spans="1:12">
      <c r="A31" s="203"/>
      <c r="B31" s="203"/>
      <c r="C31" s="204">
        <v>28</v>
      </c>
      <c r="D31" s="205" t="s">
        <v>115</v>
      </c>
      <c r="E31" s="204">
        <v>1</v>
      </c>
      <c r="F31" s="204">
        <v>7.25</v>
      </c>
      <c r="G31" s="204">
        <f t="shared" si="0"/>
        <v>7.25</v>
      </c>
      <c r="H31" s="206">
        <f t="shared" si="1"/>
        <v>0.5259999999999998</v>
      </c>
      <c r="I31" s="204" t="s">
        <v>472</v>
      </c>
      <c r="J31" s="197">
        <f t="shared" si="2"/>
        <v>28</v>
      </c>
      <c r="K31" s="197" t="str">
        <f t="shared" si="2"/>
        <v>PTLC Lý Công Uẩn</v>
      </c>
      <c r="L31" s="197">
        <f t="shared" si="3"/>
        <v>0.5259999999999998</v>
      </c>
    </row>
    <row r="32" spans="1:12">
      <c r="A32" s="203">
        <v>38</v>
      </c>
      <c r="B32" s="203">
        <v>60</v>
      </c>
      <c r="C32" s="231">
        <v>29</v>
      </c>
      <c r="D32" s="232" t="s">
        <v>119</v>
      </c>
      <c r="E32" s="231">
        <v>1</v>
      </c>
      <c r="F32" s="231">
        <v>6.5</v>
      </c>
      <c r="G32" s="231">
        <f t="shared" si="0"/>
        <v>6.5</v>
      </c>
      <c r="H32" s="233">
        <f t="shared" si="1"/>
        <v>-0.2240000000000002</v>
      </c>
      <c r="I32" s="231" t="s">
        <v>473</v>
      </c>
      <c r="J32" s="197">
        <f t="shared" si="2"/>
        <v>29</v>
      </c>
      <c r="K32" s="197" t="str">
        <f t="shared" si="2"/>
        <v>TT GDNN-GDTX Từ Sơn</v>
      </c>
      <c r="L32" s="197">
        <f t="shared" si="3"/>
        <v>-0.2240000000000002</v>
      </c>
    </row>
    <row r="33" spans="1:12">
      <c r="A33" s="203">
        <v>39</v>
      </c>
      <c r="B33" s="203">
        <v>64</v>
      </c>
      <c r="C33" s="231">
        <v>30</v>
      </c>
      <c r="D33" s="232" t="s">
        <v>212</v>
      </c>
      <c r="E33" s="231">
        <v>9</v>
      </c>
      <c r="F33" s="231">
        <v>6.69</v>
      </c>
      <c r="G33" s="231">
        <f t="shared" si="0"/>
        <v>60.21</v>
      </c>
      <c r="H33" s="233">
        <f t="shared" si="1"/>
        <v>-0.30599999999999827</v>
      </c>
      <c r="I33" s="231" t="s">
        <v>473</v>
      </c>
      <c r="J33" s="197">
        <f t="shared" si="2"/>
        <v>30</v>
      </c>
      <c r="K33" s="197" t="str">
        <f t="shared" si="2"/>
        <v>Trường Phổ thông IVS</v>
      </c>
      <c r="L33" s="197">
        <f t="shared" si="3"/>
        <v>-0.30599999999999827</v>
      </c>
    </row>
    <row r="34" spans="1:12">
      <c r="A34" s="203">
        <v>40</v>
      </c>
      <c r="B34" s="203">
        <v>65</v>
      </c>
      <c r="C34" s="231">
        <v>31</v>
      </c>
      <c r="D34" s="232" t="s">
        <v>124</v>
      </c>
      <c r="E34" s="231">
        <v>1</v>
      </c>
      <c r="F34" s="231">
        <v>6.25</v>
      </c>
      <c r="G34" s="231">
        <f t="shared" si="0"/>
        <v>6.25</v>
      </c>
      <c r="H34" s="233">
        <f t="shared" si="1"/>
        <v>-0.4740000000000002</v>
      </c>
      <c r="I34" s="231" t="s">
        <v>473</v>
      </c>
      <c r="J34" s="197">
        <f t="shared" si="2"/>
        <v>31</v>
      </c>
      <c r="K34" s="197" t="str">
        <f t="shared" si="2"/>
        <v>TT GDTX Bắc Ninh</v>
      </c>
      <c r="L34" s="197">
        <f t="shared" si="3"/>
        <v>-0.4740000000000002</v>
      </c>
    </row>
    <row r="35" spans="1:12">
      <c r="A35" s="203">
        <v>41</v>
      </c>
      <c r="B35" s="203">
        <v>66</v>
      </c>
      <c r="C35" s="231">
        <v>32</v>
      </c>
      <c r="D35" s="232" t="s">
        <v>125</v>
      </c>
      <c r="E35" s="231">
        <v>2</v>
      </c>
      <c r="F35" s="231">
        <v>5.75</v>
      </c>
      <c r="G35" s="231">
        <f t="shared" si="0"/>
        <v>11.5</v>
      </c>
      <c r="H35" s="233">
        <f t="shared" si="1"/>
        <v>-1.9480000000000004</v>
      </c>
      <c r="I35" s="231" t="s">
        <v>473</v>
      </c>
      <c r="J35" s="197">
        <f t="shared" si="2"/>
        <v>32</v>
      </c>
      <c r="K35" s="197" t="str">
        <f t="shared" si="2"/>
        <v>TT GDTX Thuận Thành</v>
      </c>
      <c r="L35" s="197">
        <f t="shared" si="3"/>
        <v>-1.9480000000000004</v>
      </c>
    </row>
    <row r="36" spans="1:12">
      <c r="A36" s="203">
        <v>44</v>
      </c>
      <c r="B36" s="203">
        <v>69</v>
      </c>
      <c r="C36" s="231">
        <v>33</v>
      </c>
      <c r="D36" s="232" t="s">
        <v>120</v>
      </c>
      <c r="E36" s="231">
        <v>2</v>
      </c>
      <c r="F36" s="231">
        <v>5.5</v>
      </c>
      <c r="G36" s="231">
        <f t="shared" si="0"/>
        <v>11</v>
      </c>
      <c r="H36" s="233">
        <f t="shared" si="1"/>
        <v>-2.4480000000000004</v>
      </c>
      <c r="I36" s="231" t="s">
        <v>473</v>
      </c>
      <c r="J36" s="197">
        <f t="shared" si="2"/>
        <v>33</v>
      </c>
      <c r="K36" s="197" t="str">
        <f t="shared" si="2"/>
        <v>PTLC Lương Thế Vinh</v>
      </c>
      <c r="L36" s="197">
        <f t="shared" si="3"/>
        <v>-2.4480000000000004</v>
      </c>
    </row>
    <row r="37" spans="1:12">
      <c r="A37" s="203">
        <v>45</v>
      </c>
      <c r="B37" s="203">
        <v>70</v>
      </c>
      <c r="C37" s="231">
        <v>34</v>
      </c>
      <c r="D37" s="232" t="s">
        <v>65</v>
      </c>
      <c r="E37" s="231">
        <v>30</v>
      </c>
      <c r="F37" s="231">
        <v>6.62</v>
      </c>
      <c r="G37" s="231">
        <f t="shared" si="0"/>
        <v>198.6</v>
      </c>
      <c r="H37" s="233">
        <f t="shared" si="1"/>
        <v>-3.1200000000000028</v>
      </c>
      <c r="I37" s="231" t="s">
        <v>473</v>
      </c>
      <c r="J37" s="197">
        <f t="shared" si="2"/>
        <v>34</v>
      </c>
      <c r="K37" s="197" t="str">
        <f t="shared" si="2"/>
        <v>THPT Nguyễn Trãi</v>
      </c>
      <c r="L37" s="197">
        <f t="shared" si="3"/>
        <v>-3.1200000000000028</v>
      </c>
    </row>
    <row r="38" spans="1:12">
      <c r="A38" s="203">
        <v>46</v>
      </c>
      <c r="B38" s="203">
        <v>72</v>
      </c>
      <c r="C38" s="231">
        <v>35</v>
      </c>
      <c r="D38" s="232" t="s">
        <v>121</v>
      </c>
      <c r="E38" s="231">
        <v>24</v>
      </c>
      <c r="F38" s="231">
        <v>6.08</v>
      </c>
      <c r="G38" s="231">
        <f t="shared" si="0"/>
        <v>145.92000000000002</v>
      </c>
      <c r="H38" s="233">
        <f t="shared" si="1"/>
        <v>-15.456000000000003</v>
      </c>
      <c r="I38" s="231" t="s">
        <v>473</v>
      </c>
      <c r="J38" s="197">
        <f t="shared" si="2"/>
        <v>35</v>
      </c>
      <c r="K38" s="197" t="str">
        <f t="shared" si="2"/>
        <v>THPT Từ Sơn</v>
      </c>
      <c r="L38" s="197">
        <f t="shared" si="3"/>
        <v>-15.456000000000003</v>
      </c>
    </row>
    <row r="39" spans="1:12" s="209" customFormat="1">
      <c r="A39" s="207"/>
      <c r="B39" s="207"/>
      <c r="C39" s="204"/>
      <c r="D39" s="208" t="s">
        <v>213</v>
      </c>
      <c r="E39" s="208">
        <f>SUM(E4:E38)</f>
        <v>5312</v>
      </c>
      <c r="F39" s="208">
        <v>7.5</v>
      </c>
      <c r="G39" s="204">
        <f t="shared" si="0"/>
        <v>39840</v>
      </c>
      <c r="H39" s="206">
        <f t="shared" si="1"/>
        <v>4122.1119999999992</v>
      </c>
      <c r="I39" s="204"/>
      <c r="J39" s="197">
        <f t="shared" si="2"/>
        <v>0</v>
      </c>
      <c r="K39" s="197" t="str">
        <f t="shared" si="2"/>
        <v>Cộng</v>
      </c>
      <c r="L39" s="197">
        <f t="shared" si="3"/>
        <v>4122.1119999999992</v>
      </c>
    </row>
    <row r="40" spans="1:12" s="209" customFormat="1">
      <c r="C40" s="204"/>
      <c r="D40" s="210" t="s">
        <v>214</v>
      </c>
      <c r="E40" s="208"/>
      <c r="F40" s="208">
        <v>6.7240000000000002</v>
      </c>
      <c r="G40" s="204">
        <f t="shared" si="0"/>
        <v>0</v>
      </c>
      <c r="H40" s="206">
        <f t="shared" si="1"/>
        <v>0</v>
      </c>
      <c r="I40" s="204"/>
      <c r="J40" s="197">
        <f t="shared" si="2"/>
        <v>0</v>
      </c>
      <c r="K40" s="197" t="str">
        <f t="shared" si="2"/>
        <v>Toàn quốc</v>
      </c>
      <c r="L40" s="197">
        <f t="shared" si="3"/>
        <v>0</v>
      </c>
    </row>
    <row r="41" spans="1:12">
      <c r="A41" s="196"/>
      <c r="J41" s="197">
        <f t="shared" si="2"/>
        <v>0</v>
      </c>
      <c r="K41" s="197">
        <f t="shared" si="2"/>
        <v>0</v>
      </c>
      <c r="L41" s="197">
        <f t="shared" si="3"/>
        <v>0</v>
      </c>
    </row>
    <row r="42" spans="1:12">
      <c r="J42" s="197">
        <f t="shared" si="2"/>
        <v>0</v>
      </c>
      <c r="K42" s="197">
        <f t="shared" si="2"/>
        <v>0</v>
      </c>
      <c r="L42" s="197">
        <f t="shared" si="3"/>
        <v>0</v>
      </c>
    </row>
    <row r="43" spans="1:12">
      <c r="J43" s="197">
        <f t="shared" si="2"/>
        <v>0</v>
      </c>
      <c r="K43" s="197">
        <f t="shared" si="2"/>
        <v>0</v>
      </c>
      <c r="L43" s="197">
        <f t="shared" si="3"/>
        <v>0</v>
      </c>
    </row>
    <row r="44" spans="1:12">
      <c r="J44" s="197">
        <f t="shared" si="2"/>
        <v>0</v>
      </c>
      <c r="K44" s="197">
        <f t="shared" si="2"/>
        <v>0</v>
      </c>
      <c r="L44" s="197">
        <f t="shared" si="3"/>
        <v>0</v>
      </c>
    </row>
    <row r="45" spans="1:12">
      <c r="J45" s="197">
        <f t="shared" si="2"/>
        <v>0</v>
      </c>
      <c r="K45" s="197">
        <f t="shared" si="2"/>
        <v>0</v>
      </c>
      <c r="L45" s="197">
        <f t="shared" si="3"/>
        <v>0</v>
      </c>
    </row>
    <row r="46" spans="1:12">
      <c r="J46" s="197">
        <f t="shared" si="2"/>
        <v>0</v>
      </c>
      <c r="K46" s="197">
        <f t="shared" si="2"/>
        <v>0</v>
      </c>
      <c r="L46" s="197">
        <f t="shared" si="3"/>
        <v>0</v>
      </c>
    </row>
    <row r="47" spans="1:12">
      <c r="J47" s="197">
        <f t="shared" si="2"/>
        <v>0</v>
      </c>
      <c r="K47" s="197">
        <f t="shared" si="2"/>
        <v>0</v>
      </c>
      <c r="L47" s="197">
        <f t="shared" si="3"/>
        <v>0</v>
      </c>
    </row>
    <row r="48" spans="1:12">
      <c r="J48" s="197">
        <f t="shared" si="2"/>
        <v>0</v>
      </c>
      <c r="K48" s="197">
        <f t="shared" si="2"/>
        <v>0</v>
      </c>
      <c r="L48" s="197">
        <f t="shared" si="3"/>
        <v>0</v>
      </c>
    </row>
    <row r="49" spans="10:12">
      <c r="J49" s="197">
        <f t="shared" si="2"/>
        <v>0</v>
      </c>
      <c r="K49" s="197">
        <f t="shared" si="2"/>
        <v>0</v>
      </c>
      <c r="L49" s="197">
        <f t="shared" si="3"/>
        <v>0</v>
      </c>
    </row>
    <row r="50" spans="10:12">
      <c r="J50" s="197">
        <f t="shared" si="2"/>
        <v>0</v>
      </c>
      <c r="K50" s="197">
        <f t="shared" si="2"/>
        <v>0</v>
      </c>
      <c r="L50" s="197">
        <f t="shared" si="3"/>
        <v>0</v>
      </c>
    </row>
    <row r="51" spans="10:12">
      <c r="J51" s="197">
        <f t="shared" si="2"/>
        <v>0</v>
      </c>
      <c r="K51" s="197">
        <f t="shared" si="2"/>
        <v>0</v>
      </c>
      <c r="L51" s="197">
        <f t="shared" si="3"/>
        <v>0</v>
      </c>
    </row>
    <row r="52" spans="10:12">
      <c r="J52" s="197">
        <f t="shared" si="2"/>
        <v>0</v>
      </c>
      <c r="K52" s="197">
        <f t="shared" si="2"/>
        <v>0</v>
      </c>
      <c r="L52" s="197">
        <f t="shared" si="3"/>
        <v>0</v>
      </c>
    </row>
  </sheetData>
  <mergeCells count="2">
    <mergeCell ref="C1:I1"/>
    <mergeCell ref="C2:I2"/>
  </mergeCells>
  <pageMargins left="0.65625" right="0.5520833333333333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8534-49B3-409D-9C30-8C03F7BB6DF2}">
  <dimension ref="A1:L52"/>
  <sheetViews>
    <sheetView view="pageLayout" topLeftCell="C18" zoomScaleNormal="100" workbookViewId="0">
      <selection activeCell="C3" sqref="C3:H38"/>
    </sheetView>
  </sheetViews>
  <sheetFormatPr defaultRowHeight="15.75"/>
  <cols>
    <col min="1" max="2" width="0" style="197" hidden="1" customWidth="1"/>
    <col min="3" max="3" width="5.5703125" style="211" customWidth="1"/>
    <col min="4" max="4" width="28.5703125" style="197" customWidth="1"/>
    <col min="5" max="5" width="8" style="211" customWidth="1"/>
    <col min="6" max="6" width="7" style="211" customWidth="1"/>
    <col min="7" max="7" width="11.28515625" style="197" customWidth="1"/>
    <col min="8" max="8" width="9.42578125" style="197" customWidth="1"/>
    <col min="9" max="9" width="15" style="197" customWidth="1"/>
    <col min="10" max="12" width="9.140625" style="197" hidden="1" customWidth="1"/>
    <col min="13" max="16384" width="9.140625" style="197"/>
  </cols>
  <sheetData>
    <row r="1" spans="1:12">
      <c r="A1" s="196" t="s">
        <v>206</v>
      </c>
      <c r="C1" s="241" t="s">
        <v>222</v>
      </c>
      <c r="D1" s="241"/>
      <c r="E1" s="241"/>
      <c r="F1" s="241"/>
      <c r="G1" s="241"/>
      <c r="H1" s="241"/>
      <c r="I1" s="241"/>
    </row>
    <row r="2" spans="1:12">
      <c r="C2" s="242" t="s">
        <v>445</v>
      </c>
      <c r="D2" s="242"/>
      <c r="E2" s="242"/>
      <c r="F2" s="242"/>
      <c r="G2" s="242"/>
      <c r="H2" s="242"/>
      <c r="I2" s="242"/>
    </row>
    <row r="3" spans="1:12" ht="31.5">
      <c r="A3" s="199" t="s">
        <v>207</v>
      </c>
      <c r="B3" s="200" t="s">
        <v>208</v>
      </c>
      <c r="C3" s="201" t="s">
        <v>0</v>
      </c>
      <c r="D3" s="199" t="s">
        <v>209</v>
      </c>
      <c r="E3" s="201" t="s">
        <v>210</v>
      </c>
      <c r="F3" s="202" t="s">
        <v>2</v>
      </c>
      <c r="G3" s="201" t="s">
        <v>211</v>
      </c>
      <c r="H3" s="201" t="s">
        <v>223</v>
      </c>
      <c r="I3" s="201" t="s">
        <v>471</v>
      </c>
    </row>
    <row r="4" spans="1:12" ht="17.25" customHeight="1">
      <c r="A4" s="203">
        <v>3</v>
      </c>
      <c r="B4" s="203">
        <v>11</v>
      </c>
      <c r="C4" s="204">
        <v>1</v>
      </c>
      <c r="D4" s="205" t="s">
        <v>25</v>
      </c>
      <c r="E4" s="204">
        <v>226</v>
      </c>
      <c r="F4" s="204">
        <v>7.87</v>
      </c>
      <c r="G4" s="204">
        <f t="shared" ref="G4:G39" si="0">E4*F4</f>
        <v>1778.6200000000001</v>
      </c>
      <c r="H4" s="206">
        <f t="shared" ref="H4:H39" si="1">E4*(F4-6.704)</f>
        <v>263.51600000000008</v>
      </c>
      <c r="I4" s="204" t="s">
        <v>472</v>
      </c>
      <c r="J4" s="197">
        <f>C4</f>
        <v>1</v>
      </c>
      <c r="K4" s="197" t="str">
        <f>D4</f>
        <v>THPT Ngô Gia Tự</v>
      </c>
      <c r="L4" s="197">
        <f>H4</f>
        <v>263.51600000000008</v>
      </c>
    </row>
    <row r="5" spans="1:12" ht="17.25" customHeight="1">
      <c r="A5" s="203">
        <v>5</v>
      </c>
      <c r="B5" s="203">
        <v>13</v>
      </c>
      <c r="C5" s="204">
        <v>2</v>
      </c>
      <c r="D5" s="205" t="s">
        <v>96</v>
      </c>
      <c r="E5" s="204">
        <v>417</v>
      </c>
      <c r="F5" s="204">
        <v>7.26</v>
      </c>
      <c r="G5" s="204">
        <f t="shared" si="0"/>
        <v>3027.42</v>
      </c>
      <c r="H5" s="206">
        <f t="shared" si="1"/>
        <v>231.85200000000003</v>
      </c>
      <c r="I5" s="204" t="s">
        <v>472</v>
      </c>
      <c r="J5" s="197">
        <f t="shared" ref="J5:K52" si="2">C5</f>
        <v>2</v>
      </c>
      <c r="K5" s="197" t="str">
        <f t="shared" si="2"/>
        <v>THPT Thuận Thành số 1</v>
      </c>
      <c r="L5" s="197">
        <f t="shared" ref="L5:L52" si="3">H5</f>
        <v>231.85200000000003</v>
      </c>
    </row>
    <row r="6" spans="1:12" ht="17.25" customHeight="1">
      <c r="A6" s="203">
        <v>6</v>
      </c>
      <c r="B6" s="203">
        <v>14</v>
      </c>
      <c r="C6" s="204">
        <v>3</v>
      </c>
      <c r="D6" s="205" t="s">
        <v>95</v>
      </c>
      <c r="E6" s="204">
        <v>329</v>
      </c>
      <c r="F6" s="204">
        <v>7.36</v>
      </c>
      <c r="G6" s="204">
        <f t="shared" si="0"/>
        <v>2421.44</v>
      </c>
      <c r="H6" s="206">
        <f t="shared" si="1"/>
        <v>215.82400000000018</v>
      </c>
      <c r="I6" s="204" t="s">
        <v>472</v>
      </c>
      <c r="J6" s="197">
        <f t="shared" si="2"/>
        <v>3</v>
      </c>
      <c r="K6" s="197" t="str">
        <f t="shared" si="2"/>
        <v>THPT Lê Văn Thịnh</v>
      </c>
      <c r="L6" s="197">
        <f t="shared" si="3"/>
        <v>215.82400000000018</v>
      </c>
    </row>
    <row r="7" spans="1:12" ht="17.25" customHeight="1">
      <c r="A7" s="203">
        <v>11</v>
      </c>
      <c r="B7" s="203">
        <v>19</v>
      </c>
      <c r="C7" s="204">
        <v>4</v>
      </c>
      <c r="D7" s="205" t="s">
        <v>103</v>
      </c>
      <c r="E7" s="204">
        <v>423</v>
      </c>
      <c r="F7" s="204">
        <v>7.2</v>
      </c>
      <c r="G7" s="204">
        <f t="shared" si="0"/>
        <v>3045.6</v>
      </c>
      <c r="H7" s="206">
        <f t="shared" si="1"/>
        <v>209.80800000000019</v>
      </c>
      <c r="I7" s="204" t="s">
        <v>472</v>
      </c>
      <c r="J7" s="197">
        <f t="shared" si="2"/>
        <v>4</v>
      </c>
      <c r="K7" s="197" t="str">
        <f t="shared" si="2"/>
        <v>THPT Yên Phong số 1</v>
      </c>
      <c r="L7" s="197">
        <f t="shared" si="3"/>
        <v>209.80800000000019</v>
      </c>
    </row>
    <row r="8" spans="1:12" ht="17.25" customHeight="1">
      <c r="A8" s="203">
        <v>12</v>
      </c>
      <c r="B8" s="203">
        <v>20</v>
      </c>
      <c r="C8" s="204">
        <v>5</v>
      </c>
      <c r="D8" s="205" t="s">
        <v>106</v>
      </c>
      <c r="E8" s="204">
        <v>205</v>
      </c>
      <c r="F8" s="204">
        <v>7.65</v>
      </c>
      <c r="G8" s="204">
        <f t="shared" si="0"/>
        <v>1568.25</v>
      </c>
      <c r="H8" s="206">
        <f t="shared" si="1"/>
        <v>193.93000000000012</v>
      </c>
      <c r="I8" s="204" t="s">
        <v>472</v>
      </c>
      <c r="J8" s="197">
        <f t="shared" si="2"/>
        <v>5</v>
      </c>
      <c r="K8" s="197" t="str">
        <f t="shared" si="2"/>
        <v>THPT Nguyễn Văn Cừ</v>
      </c>
      <c r="L8" s="197">
        <f t="shared" si="3"/>
        <v>193.93000000000012</v>
      </c>
    </row>
    <row r="9" spans="1:12" ht="17.25" customHeight="1">
      <c r="A9" s="203">
        <v>13</v>
      </c>
      <c r="B9" s="203">
        <v>21</v>
      </c>
      <c r="C9" s="204">
        <v>6</v>
      </c>
      <c r="D9" s="205" t="s">
        <v>100</v>
      </c>
      <c r="E9" s="204">
        <v>232</v>
      </c>
      <c r="F9" s="204">
        <v>7.52</v>
      </c>
      <c r="G9" s="204">
        <f t="shared" si="0"/>
        <v>1744.6399999999999</v>
      </c>
      <c r="H9" s="206">
        <f t="shared" si="1"/>
        <v>189.31199999999995</v>
      </c>
      <c r="I9" s="204" t="s">
        <v>472</v>
      </c>
      <c r="J9" s="197">
        <f t="shared" si="2"/>
        <v>6</v>
      </c>
      <c r="K9" s="197" t="str">
        <f t="shared" si="2"/>
        <v>THPT Lương Tài</v>
      </c>
      <c r="L9" s="197">
        <f t="shared" si="3"/>
        <v>189.31199999999995</v>
      </c>
    </row>
    <row r="10" spans="1:12" ht="17.25" customHeight="1">
      <c r="A10" s="203">
        <v>14</v>
      </c>
      <c r="B10" s="203">
        <v>22</v>
      </c>
      <c r="C10" s="204">
        <v>7</v>
      </c>
      <c r="D10" s="205" t="s">
        <v>99</v>
      </c>
      <c r="E10" s="204">
        <v>296</v>
      </c>
      <c r="F10" s="204">
        <v>7.34</v>
      </c>
      <c r="G10" s="204">
        <f t="shared" si="0"/>
        <v>2172.64</v>
      </c>
      <c r="H10" s="206">
        <f t="shared" si="1"/>
        <v>188.25600000000003</v>
      </c>
      <c r="I10" s="204" t="s">
        <v>472</v>
      </c>
      <c r="J10" s="197">
        <f t="shared" si="2"/>
        <v>7</v>
      </c>
      <c r="K10" s="197" t="str">
        <f t="shared" si="2"/>
        <v>THPT Quế Võ số 1</v>
      </c>
      <c r="L10" s="197">
        <f t="shared" si="3"/>
        <v>188.25600000000003</v>
      </c>
    </row>
    <row r="11" spans="1:12" ht="17.25" customHeight="1">
      <c r="A11" s="203">
        <v>15</v>
      </c>
      <c r="B11" s="203">
        <v>23</v>
      </c>
      <c r="C11" s="204">
        <v>8</v>
      </c>
      <c r="D11" s="205" t="s">
        <v>108</v>
      </c>
      <c r="E11" s="204">
        <v>223</v>
      </c>
      <c r="F11" s="204">
        <v>7.48</v>
      </c>
      <c r="G11" s="204">
        <f t="shared" si="0"/>
        <v>1668.0400000000002</v>
      </c>
      <c r="H11" s="206">
        <f t="shared" si="1"/>
        <v>173.04800000000014</v>
      </c>
      <c r="I11" s="204" t="s">
        <v>472</v>
      </c>
      <c r="J11" s="197">
        <f t="shared" si="2"/>
        <v>8</v>
      </c>
      <c r="K11" s="197" t="str">
        <f t="shared" si="2"/>
        <v>THPT Nguyễn Đăng Đạo</v>
      </c>
      <c r="L11" s="197">
        <f t="shared" si="3"/>
        <v>173.04800000000014</v>
      </c>
    </row>
    <row r="12" spans="1:12" ht="17.25" customHeight="1">
      <c r="A12" s="203">
        <v>16</v>
      </c>
      <c r="B12" s="203">
        <v>24</v>
      </c>
      <c r="C12" s="204">
        <v>9</v>
      </c>
      <c r="D12" s="205" t="s">
        <v>111</v>
      </c>
      <c r="E12" s="204">
        <v>225</v>
      </c>
      <c r="F12" s="204">
        <v>7.46</v>
      </c>
      <c r="G12" s="204">
        <f t="shared" si="0"/>
        <v>1678.5</v>
      </c>
      <c r="H12" s="206">
        <f t="shared" si="1"/>
        <v>170.10000000000005</v>
      </c>
      <c r="I12" s="204" t="s">
        <v>472</v>
      </c>
      <c r="J12" s="197">
        <f t="shared" si="2"/>
        <v>9</v>
      </c>
      <c r="K12" s="197" t="str">
        <f t="shared" si="2"/>
        <v>THPT Yên Phong số 2</v>
      </c>
      <c r="L12" s="197">
        <f t="shared" si="3"/>
        <v>170.10000000000005</v>
      </c>
    </row>
    <row r="13" spans="1:12" ht="17.25" customHeight="1">
      <c r="A13" s="203">
        <v>17</v>
      </c>
      <c r="B13" s="203">
        <v>25</v>
      </c>
      <c r="C13" s="204">
        <v>10</v>
      </c>
      <c r="D13" s="205" t="s">
        <v>109</v>
      </c>
      <c r="E13" s="204">
        <v>136</v>
      </c>
      <c r="F13" s="204">
        <v>7.9</v>
      </c>
      <c r="G13" s="204">
        <f t="shared" si="0"/>
        <v>1074.4000000000001</v>
      </c>
      <c r="H13" s="206">
        <f t="shared" si="1"/>
        <v>162.65600000000009</v>
      </c>
      <c r="I13" s="204" t="s">
        <v>472</v>
      </c>
      <c r="J13" s="197">
        <f t="shared" si="2"/>
        <v>10</v>
      </c>
      <c r="K13" s="197" t="str">
        <f t="shared" si="2"/>
        <v>THPT Lý Nhân Tông</v>
      </c>
      <c r="L13" s="197">
        <f t="shared" si="3"/>
        <v>162.65600000000009</v>
      </c>
    </row>
    <row r="14" spans="1:12" ht="17.25" customHeight="1">
      <c r="A14" s="203">
        <v>18</v>
      </c>
      <c r="B14" s="203">
        <v>26</v>
      </c>
      <c r="C14" s="204">
        <v>11</v>
      </c>
      <c r="D14" s="205" t="s">
        <v>105</v>
      </c>
      <c r="E14" s="204">
        <v>213</v>
      </c>
      <c r="F14" s="204">
        <v>7.43</v>
      </c>
      <c r="G14" s="204">
        <f t="shared" si="0"/>
        <v>1582.59</v>
      </c>
      <c r="H14" s="206">
        <f t="shared" si="1"/>
        <v>154.63800000000001</v>
      </c>
      <c r="I14" s="204" t="s">
        <v>472</v>
      </c>
      <c r="J14" s="197">
        <f t="shared" si="2"/>
        <v>11</v>
      </c>
      <c r="K14" s="197" t="str">
        <f t="shared" si="2"/>
        <v>THPT Thuận Thành số 3</v>
      </c>
      <c r="L14" s="197">
        <f t="shared" si="3"/>
        <v>154.63800000000001</v>
      </c>
    </row>
    <row r="15" spans="1:12" ht="17.25" customHeight="1">
      <c r="A15" s="203">
        <v>19</v>
      </c>
      <c r="B15" s="203">
        <v>27</v>
      </c>
      <c r="C15" s="204">
        <v>12</v>
      </c>
      <c r="D15" s="205" t="s">
        <v>94</v>
      </c>
      <c r="E15" s="204">
        <v>176</v>
      </c>
      <c r="F15" s="204">
        <v>7.58</v>
      </c>
      <c r="G15" s="204">
        <f t="shared" si="0"/>
        <v>1334.08</v>
      </c>
      <c r="H15" s="206">
        <f t="shared" si="1"/>
        <v>154.17600000000004</v>
      </c>
      <c r="I15" s="204" t="s">
        <v>472</v>
      </c>
      <c r="J15" s="197">
        <f t="shared" si="2"/>
        <v>12</v>
      </c>
      <c r="K15" s="197" t="str">
        <f t="shared" si="2"/>
        <v>THPT Chuyên Bắc Ninh</v>
      </c>
      <c r="L15" s="197">
        <f t="shared" si="3"/>
        <v>154.17600000000004</v>
      </c>
    </row>
    <row r="16" spans="1:12" ht="17.25" customHeight="1">
      <c r="A16" s="203">
        <v>20</v>
      </c>
      <c r="B16" s="203">
        <v>28</v>
      </c>
      <c r="C16" s="204">
        <v>13</v>
      </c>
      <c r="D16" s="205" t="s">
        <v>110</v>
      </c>
      <c r="E16" s="204">
        <v>192</v>
      </c>
      <c r="F16" s="204">
        <v>7.47</v>
      </c>
      <c r="G16" s="204">
        <f t="shared" si="0"/>
        <v>1434.24</v>
      </c>
      <c r="H16" s="206">
        <f t="shared" si="1"/>
        <v>147.072</v>
      </c>
      <c r="I16" s="204" t="s">
        <v>472</v>
      </c>
      <c r="J16" s="197">
        <f t="shared" si="2"/>
        <v>13</v>
      </c>
      <c r="K16" s="197" t="str">
        <f t="shared" si="2"/>
        <v>THPT Lương Tài số 2</v>
      </c>
      <c r="L16" s="197">
        <f t="shared" si="3"/>
        <v>147.072</v>
      </c>
    </row>
    <row r="17" spans="1:12" ht="17.25" customHeight="1">
      <c r="A17" s="203">
        <v>22</v>
      </c>
      <c r="B17" s="203">
        <v>31</v>
      </c>
      <c r="C17" s="204">
        <v>14</v>
      </c>
      <c r="D17" s="205" t="s">
        <v>102</v>
      </c>
      <c r="E17" s="204">
        <v>242</v>
      </c>
      <c r="F17" s="204">
        <v>7.27</v>
      </c>
      <c r="G17" s="204">
        <f t="shared" si="0"/>
        <v>1759.34</v>
      </c>
      <c r="H17" s="206">
        <f t="shared" si="1"/>
        <v>136.97199999999995</v>
      </c>
      <c r="I17" s="204" t="s">
        <v>472</v>
      </c>
      <c r="J17" s="197">
        <f t="shared" si="2"/>
        <v>14</v>
      </c>
      <c r="K17" s="197" t="str">
        <f t="shared" si="2"/>
        <v>THPT Thuận Thành số 2</v>
      </c>
      <c r="L17" s="197">
        <f t="shared" si="3"/>
        <v>136.97199999999995</v>
      </c>
    </row>
    <row r="18" spans="1:12" ht="17.25" customHeight="1">
      <c r="A18" s="203">
        <v>23</v>
      </c>
      <c r="B18" s="203">
        <v>32</v>
      </c>
      <c r="C18" s="204">
        <v>15</v>
      </c>
      <c r="D18" s="205" t="s">
        <v>97</v>
      </c>
      <c r="E18" s="204">
        <v>195</v>
      </c>
      <c r="F18" s="204">
        <v>7.25</v>
      </c>
      <c r="G18" s="204">
        <f t="shared" si="0"/>
        <v>1413.75</v>
      </c>
      <c r="H18" s="206">
        <f t="shared" si="1"/>
        <v>106.47000000000006</v>
      </c>
      <c r="I18" s="204" t="s">
        <v>472</v>
      </c>
      <c r="J18" s="197">
        <f t="shared" si="2"/>
        <v>15</v>
      </c>
      <c r="K18" s="197" t="str">
        <f t="shared" si="2"/>
        <v>THPT Gia Bình số 1</v>
      </c>
      <c r="L18" s="197">
        <f t="shared" si="3"/>
        <v>106.47000000000006</v>
      </c>
    </row>
    <row r="19" spans="1:12" ht="17.25" customHeight="1">
      <c r="A19" s="203">
        <v>24</v>
      </c>
      <c r="B19" s="203">
        <v>33</v>
      </c>
      <c r="C19" s="204">
        <v>16</v>
      </c>
      <c r="D19" s="205" t="s">
        <v>34</v>
      </c>
      <c r="E19" s="204">
        <v>390</v>
      </c>
      <c r="F19" s="204">
        <v>6.93</v>
      </c>
      <c r="G19" s="204">
        <f t="shared" si="0"/>
        <v>2702.7</v>
      </c>
      <c r="H19" s="206">
        <f t="shared" si="1"/>
        <v>88.139999999999986</v>
      </c>
      <c r="I19" s="204" t="s">
        <v>472</v>
      </c>
      <c r="J19" s="197">
        <f t="shared" si="2"/>
        <v>16</v>
      </c>
      <c r="K19" s="197" t="str">
        <f t="shared" si="2"/>
        <v>THPT Lý Thái Tổ</v>
      </c>
      <c r="L19" s="197">
        <f t="shared" si="3"/>
        <v>88.139999999999986</v>
      </c>
    </row>
    <row r="20" spans="1:12" ht="17.25" customHeight="1">
      <c r="A20" s="203">
        <v>26</v>
      </c>
      <c r="B20" s="203">
        <v>36</v>
      </c>
      <c r="C20" s="204">
        <v>17</v>
      </c>
      <c r="D20" s="205" t="s">
        <v>104</v>
      </c>
      <c r="E20" s="204">
        <v>320</v>
      </c>
      <c r="F20" s="204">
        <v>6.94</v>
      </c>
      <c r="G20" s="204">
        <f t="shared" si="0"/>
        <v>2220.8000000000002</v>
      </c>
      <c r="H20" s="206">
        <f t="shared" si="1"/>
        <v>75.520000000000209</v>
      </c>
      <c r="I20" s="204" t="s">
        <v>472</v>
      </c>
      <c r="J20" s="197">
        <f t="shared" si="2"/>
        <v>17</v>
      </c>
      <c r="K20" s="197" t="str">
        <f t="shared" si="2"/>
        <v>THPT Tiên Du số 1</v>
      </c>
      <c r="L20" s="197">
        <f t="shared" si="3"/>
        <v>75.520000000000209</v>
      </c>
    </row>
    <row r="21" spans="1:12" ht="17.25" customHeight="1">
      <c r="A21" s="203">
        <v>27</v>
      </c>
      <c r="B21" s="203">
        <v>37</v>
      </c>
      <c r="C21" s="204">
        <v>18</v>
      </c>
      <c r="D21" s="205" t="s">
        <v>113</v>
      </c>
      <c r="E21" s="204">
        <v>133</v>
      </c>
      <c r="F21" s="204">
        <v>7.27</v>
      </c>
      <c r="G21" s="204">
        <f t="shared" si="0"/>
        <v>966.91</v>
      </c>
      <c r="H21" s="206">
        <f t="shared" si="1"/>
        <v>75.277999999999977</v>
      </c>
      <c r="I21" s="204" t="s">
        <v>472</v>
      </c>
      <c r="J21" s="197">
        <f t="shared" si="2"/>
        <v>18</v>
      </c>
      <c r="K21" s="197" t="str">
        <f t="shared" si="2"/>
        <v>THPT Quế Võ số 3</v>
      </c>
      <c r="L21" s="197">
        <f t="shared" si="3"/>
        <v>75.277999999999977</v>
      </c>
    </row>
    <row r="22" spans="1:12" ht="17.25" customHeight="1">
      <c r="A22" s="203">
        <v>28</v>
      </c>
      <c r="B22" s="203">
        <v>42</v>
      </c>
      <c r="C22" s="204">
        <v>19</v>
      </c>
      <c r="D22" s="205" t="s">
        <v>112</v>
      </c>
      <c r="E22" s="204">
        <v>44</v>
      </c>
      <c r="F22" s="204">
        <v>7.84</v>
      </c>
      <c r="G22" s="204">
        <f t="shared" si="0"/>
        <v>344.96</v>
      </c>
      <c r="H22" s="206">
        <f t="shared" si="1"/>
        <v>49.984000000000009</v>
      </c>
      <c r="I22" s="204" t="s">
        <v>472</v>
      </c>
      <c r="J22" s="197">
        <f t="shared" si="2"/>
        <v>19</v>
      </c>
      <c r="K22" s="197" t="str">
        <f t="shared" si="2"/>
        <v>THPT Hàm Long</v>
      </c>
      <c r="L22" s="197">
        <f t="shared" si="3"/>
        <v>49.984000000000009</v>
      </c>
    </row>
    <row r="23" spans="1:12" ht="17.25" customHeight="1">
      <c r="A23" s="203">
        <v>29</v>
      </c>
      <c r="B23" s="203">
        <v>47</v>
      </c>
      <c r="C23" s="204">
        <v>20</v>
      </c>
      <c r="D23" s="205" t="s">
        <v>107</v>
      </c>
      <c r="E23" s="204">
        <v>170</v>
      </c>
      <c r="F23" s="204">
        <v>6.94</v>
      </c>
      <c r="G23" s="204">
        <f t="shared" si="0"/>
        <v>1179.8</v>
      </c>
      <c r="H23" s="206">
        <f t="shared" si="1"/>
        <v>40.120000000000111</v>
      </c>
      <c r="I23" s="204" t="s">
        <v>472</v>
      </c>
      <c r="J23" s="197">
        <f t="shared" si="2"/>
        <v>20</v>
      </c>
      <c r="K23" s="197" t="str">
        <f t="shared" si="2"/>
        <v>THPT Quế Võ số 2</v>
      </c>
      <c r="L23" s="197">
        <f t="shared" si="3"/>
        <v>40.120000000000111</v>
      </c>
    </row>
    <row r="24" spans="1:12" ht="17.25" customHeight="1">
      <c r="A24" s="203">
        <v>30</v>
      </c>
      <c r="B24" s="203">
        <v>48</v>
      </c>
      <c r="C24" s="204">
        <v>21</v>
      </c>
      <c r="D24" s="205" t="s">
        <v>101</v>
      </c>
      <c r="E24" s="204">
        <v>74</v>
      </c>
      <c r="F24" s="204">
        <v>7</v>
      </c>
      <c r="G24" s="204">
        <f t="shared" si="0"/>
        <v>518</v>
      </c>
      <c r="H24" s="206">
        <f t="shared" si="1"/>
        <v>21.904000000000018</v>
      </c>
      <c r="I24" s="204" t="s">
        <v>472</v>
      </c>
      <c r="J24" s="197">
        <f t="shared" si="2"/>
        <v>21</v>
      </c>
      <c r="K24" s="197" t="str">
        <f t="shared" si="2"/>
        <v>THPT Hoàng Quốc Việt</v>
      </c>
      <c r="L24" s="197">
        <f t="shared" si="3"/>
        <v>21.904000000000018</v>
      </c>
    </row>
    <row r="25" spans="1:12" ht="17.25" customHeight="1">
      <c r="A25" s="203">
        <v>31</v>
      </c>
      <c r="B25" s="203">
        <v>49</v>
      </c>
      <c r="C25" s="204">
        <v>22</v>
      </c>
      <c r="D25" s="205" t="s">
        <v>60</v>
      </c>
      <c r="E25" s="204">
        <v>33</v>
      </c>
      <c r="F25" s="204">
        <v>7.33</v>
      </c>
      <c r="G25" s="204">
        <f t="shared" si="0"/>
        <v>241.89000000000001</v>
      </c>
      <c r="H25" s="206">
        <f t="shared" si="1"/>
        <v>20.658000000000012</v>
      </c>
      <c r="I25" s="204" t="s">
        <v>472</v>
      </c>
      <c r="J25" s="197">
        <f t="shared" si="2"/>
        <v>22</v>
      </c>
      <c r="K25" s="197" t="str">
        <f t="shared" si="2"/>
        <v>THPT Lý Thường Kiệt</v>
      </c>
      <c r="L25" s="197">
        <f t="shared" si="3"/>
        <v>20.658000000000012</v>
      </c>
    </row>
    <row r="26" spans="1:12" ht="17.25" customHeight="1">
      <c r="A26" s="203">
        <v>32</v>
      </c>
      <c r="B26" s="203">
        <v>50</v>
      </c>
      <c r="C26" s="204">
        <v>23</v>
      </c>
      <c r="D26" s="205" t="s">
        <v>114</v>
      </c>
      <c r="E26" s="204">
        <v>24</v>
      </c>
      <c r="F26" s="204">
        <v>7.05</v>
      </c>
      <c r="G26" s="204">
        <f t="shared" si="0"/>
        <v>169.2</v>
      </c>
      <c r="H26" s="206">
        <f t="shared" si="1"/>
        <v>8.304000000000002</v>
      </c>
      <c r="I26" s="204" t="s">
        <v>472</v>
      </c>
      <c r="J26" s="197">
        <f t="shared" si="2"/>
        <v>23</v>
      </c>
      <c r="K26" s="197" t="str">
        <f t="shared" si="2"/>
        <v>THPT Nguyễn Du</v>
      </c>
      <c r="L26" s="197">
        <f t="shared" si="3"/>
        <v>8.304000000000002</v>
      </c>
    </row>
    <row r="27" spans="1:12" ht="17.25" customHeight="1">
      <c r="A27" s="203">
        <v>33</v>
      </c>
      <c r="B27" s="203">
        <v>51</v>
      </c>
      <c r="C27" s="204">
        <v>24</v>
      </c>
      <c r="D27" s="205" t="s">
        <v>366</v>
      </c>
      <c r="E27" s="204">
        <v>3</v>
      </c>
      <c r="F27" s="204">
        <v>7.5</v>
      </c>
      <c r="G27" s="204">
        <f t="shared" si="0"/>
        <v>22.5</v>
      </c>
      <c r="H27" s="206">
        <f t="shared" si="1"/>
        <v>2.3880000000000008</v>
      </c>
      <c r="I27" s="204" t="s">
        <v>472</v>
      </c>
      <c r="J27" s="197">
        <f t="shared" si="2"/>
        <v>24</v>
      </c>
      <c r="K27" s="197" t="str">
        <f t="shared" si="2"/>
        <v>PT Quốc tế Kinh Bắc</v>
      </c>
      <c r="L27" s="197">
        <f t="shared" si="3"/>
        <v>2.3880000000000008</v>
      </c>
    </row>
    <row r="28" spans="1:12" ht="17.25" customHeight="1">
      <c r="A28" s="203">
        <v>35</v>
      </c>
      <c r="B28" s="203">
        <v>54</v>
      </c>
      <c r="C28" s="204">
        <v>25</v>
      </c>
      <c r="D28" s="205" t="s">
        <v>116</v>
      </c>
      <c r="E28" s="204">
        <v>6</v>
      </c>
      <c r="F28" s="204">
        <v>6.93</v>
      </c>
      <c r="G28" s="204">
        <f t="shared" si="0"/>
        <v>41.58</v>
      </c>
      <c r="H28" s="206">
        <f t="shared" si="1"/>
        <v>1.3559999999999999</v>
      </c>
      <c r="I28" s="204" t="s">
        <v>472</v>
      </c>
      <c r="J28" s="197">
        <f t="shared" si="2"/>
        <v>25</v>
      </c>
      <c r="K28" s="197" t="str">
        <f t="shared" si="2"/>
        <v>TT GDNN-GDTX Yên Phong</v>
      </c>
      <c r="L28" s="197">
        <f t="shared" si="3"/>
        <v>1.3559999999999999</v>
      </c>
    </row>
    <row r="29" spans="1:12" ht="17.25" customHeight="1">
      <c r="A29" s="203">
        <v>36</v>
      </c>
      <c r="B29" s="203">
        <v>55</v>
      </c>
      <c r="C29" s="204">
        <v>26</v>
      </c>
      <c r="D29" s="205" t="s">
        <v>115</v>
      </c>
      <c r="E29" s="204">
        <v>1</v>
      </c>
      <c r="F29" s="204">
        <v>7.75</v>
      </c>
      <c r="G29" s="204">
        <f t="shared" si="0"/>
        <v>7.75</v>
      </c>
      <c r="H29" s="206">
        <f t="shared" si="1"/>
        <v>1.0460000000000003</v>
      </c>
      <c r="I29" s="204" t="s">
        <v>472</v>
      </c>
      <c r="J29" s="197">
        <f t="shared" si="2"/>
        <v>26</v>
      </c>
      <c r="K29" s="197" t="str">
        <f t="shared" si="2"/>
        <v>PTLC Lý Công Uẩn</v>
      </c>
      <c r="L29" s="197">
        <f t="shared" si="3"/>
        <v>1.0460000000000003</v>
      </c>
    </row>
    <row r="30" spans="1:12" ht="17.25" customHeight="1">
      <c r="A30" s="203">
        <v>37</v>
      </c>
      <c r="B30" s="203">
        <v>56</v>
      </c>
      <c r="C30" s="204">
        <v>27</v>
      </c>
      <c r="D30" s="205" t="s">
        <v>118</v>
      </c>
      <c r="E30" s="204">
        <v>1</v>
      </c>
      <c r="F30" s="204">
        <v>7.5</v>
      </c>
      <c r="G30" s="204">
        <f t="shared" si="0"/>
        <v>7.5</v>
      </c>
      <c r="H30" s="206">
        <f t="shared" si="1"/>
        <v>0.79600000000000026</v>
      </c>
      <c r="I30" s="204" t="s">
        <v>472</v>
      </c>
      <c r="J30" s="197">
        <f t="shared" si="2"/>
        <v>27</v>
      </c>
      <c r="K30" s="197" t="str">
        <f t="shared" si="2"/>
        <v>THPT Kinh Bắc</v>
      </c>
      <c r="L30" s="197">
        <f t="shared" si="3"/>
        <v>0.79600000000000026</v>
      </c>
    </row>
    <row r="31" spans="1:12" ht="17.25" customHeight="1">
      <c r="A31" s="203"/>
      <c r="B31" s="203"/>
      <c r="C31" s="204">
        <v>28</v>
      </c>
      <c r="D31" s="205" t="s">
        <v>212</v>
      </c>
      <c r="E31" s="204">
        <v>9</v>
      </c>
      <c r="F31" s="204">
        <v>6.72</v>
      </c>
      <c r="G31" s="204">
        <f t="shared" si="0"/>
        <v>60.48</v>
      </c>
      <c r="H31" s="206">
        <f t="shared" si="1"/>
        <v>0.14400000000000013</v>
      </c>
      <c r="I31" s="204" t="s">
        <v>472</v>
      </c>
      <c r="J31" s="197">
        <f t="shared" si="2"/>
        <v>28</v>
      </c>
      <c r="K31" s="197" t="str">
        <f t="shared" si="2"/>
        <v>Trường Phổ thông IVS</v>
      </c>
      <c r="L31" s="197">
        <f t="shared" si="3"/>
        <v>0.14400000000000013</v>
      </c>
    </row>
    <row r="32" spans="1:12" ht="17.25" customHeight="1">
      <c r="A32" s="203">
        <v>38</v>
      </c>
      <c r="B32" s="203">
        <v>60</v>
      </c>
      <c r="C32" s="231">
        <v>1</v>
      </c>
      <c r="D32" s="232" t="s">
        <v>124</v>
      </c>
      <c r="E32" s="231">
        <v>1</v>
      </c>
      <c r="F32" s="231">
        <v>6.25</v>
      </c>
      <c r="G32" s="231">
        <f t="shared" si="0"/>
        <v>6.25</v>
      </c>
      <c r="H32" s="233">
        <f t="shared" si="1"/>
        <v>-0.45399999999999974</v>
      </c>
      <c r="I32" s="231" t="s">
        <v>473</v>
      </c>
      <c r="J32" s="197">
        <f t="shared" si="2"/>
        <v>1</v>
      </c>
      <c r="K32" s="197" t="str">
        <f t="shared" si="2"/>
        <v>TT GDTX Bắc Ninh</v>
      </c>
      <c r="L32" s="197">
        <f t="shared" si="3"/>
        <v>-0.45399999999999974</v>
      </c>
    </row>
    <row r="33" spans="1:12" ht="17.25" customHeight="1">
      <c r="A33" s="203">
        <v>39</v>
      </c>
      <c r="B33" s="203">
        <v>64</v>
      </c>
      <c r="C33" s="231">
        <v>2</v>
      </c>
      <c r="D33" s="232" t="s">
        <v>119</v>
      </c>
      <c r="E33" s="231">
        <v>1</v>
      </c>
      <c r="F33" s="231">
        <v>5.25</v>
      </c>
      <c r="G33" s="231">
        <f t="shared" si="0"/>
        <v>5.25</v>
      </c>
      <c r="H33" s="233">
        <f t="shared" si="1"/>
        <v>-1.4539999999999997</v>
      </c>
      <c r="I33" s="231" t="s">
        <v>473</v>
      </c>
      <c r="J33" s="197">
        <f t="shared" si="2"/>
        <v>2</v>
      </c>
      <c r="K33" s="197" t="str">
        <f t="shared" si="2"/>
        <v>TT GDNN-GDTX Từ Sơn</v>
      </c>
      <c r="L33" s="197">
        <f t="shared" si="3"/>
        <v>-1.4539999999999997</v>
      </c>
    </row>
    <row r="34" spans="1:12" ht="17.25" customHeight="1">
      <c r="A34" s="203">
        <v>40</v>
      </c>
      <c r="B34" s="203">
        <v>65</v>
      </c>
      <c r="C34" s="231">
        <v>3</v>
      </c>
      <c r="D34" s="232" t="s">
        <v>125</v>
      </c>
      <c r="E34" s="231">
        <v>2</v>
      </c>
      <c r="F34" s="231">
        <v>5.63</v>
      </c>
      <c r="G34" s="231">
        <f t="shared" si="0"/>
        <v>11.26</v>
      </c>
      <c r="H34" s="233">
        <f t="shared" si="1"/>
        <v>-2.1479999999999997</v>
      </c>
      <c r="I34" s="231" t="s">
        <v>473</v>
      </c>
      <c r="J34" s="197">
        <f t="shared" si="2"/>
        <v>3</v>
      </c>
      <c r="K34" s="197" t="str">
        <f t="shared" si="2"/>
        <v>TT GDTX Thuận Thành</v>
      </c>
      <c r="L34" s="197">
        <f t="shared" si="3"/>
        <v>-2.1479999999999997</v>
      </c>
    </row>
    <row r="35" spans="1:12" ht="17.25" customHeight="1">
      <c r="A35" s="203">
        <v>41</v>
      </c>
      <c r="B35" s="203">
        <v>66</v>
      </c>
      <c r="C35" s="231">
        <v>4</v>
      </c>
      <c r="D35" s="232" t="s">
        <v>120</v>
      </c>
      <c r="E35" s="231">
        <v>2</v>
      </c>
      <c r="F35" s="231">
        <v>4.75</v>
      </c>
      <c r="G35" s="231">
        <f t="shared" si="0"/>
        <v>9.5</v>
      </c>
      <c r="H35" s="233">
        <f t="shared" si="1"/>
        <v>-3.9079999999999995</v>
      </c>
      <c r="I35" s="231" t="s">
        <v>473</v>
      </c>
      <c r="J35" s="197">
        <f t="shared" si="2"/>
        <v>4</v>
      </c>
      <c r="K35" s="197" t="str">
        <f t="shared" si="2"/>
        <v>PTLC Lương Thế Vinh</v>
      </c>
      <c r="L35" s="197">
        <f t="shared" si="3"/>
        <v>-3.9079999999999995</v>
      </c>
    </row>
    <row r="36" spans="1:12" ht="17.25" customHeight="1">
      <c r="A36" s="203">
        <v>44</v>
      </c>
      <c r="B36" s="203">
        <v>69</v>
      </c>
      <c r="C36" s="231">
        <v>5</v>
      </c>
      <c r="D36" s="232" t="s">
        <v>121</v>
      </c>
      <c r="E36" s="231">
        <v>24</v>
      </c>
      <c r="F36" s="231">
        <v>5.67</v>
      </c>
      <c r="G36" s="231">
        <f t="shared" si="0"/>
        <v>136.07999999999998</v>
      </c>
      <c r="H36" s="233">
        <f t="shared" si="1"/>
        <v>-24.815999999999995</v>
      </c>
      <c r="I36" s="231" t="s">
        <v>473</v>
      </c>
      <c r="J36" s="197">
        <f t="shared" si="2"/>
        <v>5</v>
      </c>
      <c r="K36" s="197" t="str">
        <f t="shared" si="2"/>
        <v>THPT Từ Sơn</v>
      </c>
      <c r="L36" s="197">
        <f t="shared" si="3"/>
        <v>-24.815999999999995</v>
      </c>
    </row>
    <row r="37" spans="1:12" ht="17.25" customHeight="1">
      <c r="A37" s="203">
        <v>45</v>
      </c>
      <c r="B37" s="203">
        <v>70</v>
      </c>
      <c r="C37" s="231">
        <v>6</v>
      </c>
      <c r="D37" s="232" t="s">
        <v>65</v>
      </c>
      <c r="E37" s="231">
        <v>30</v>
      </c>
      <c r="F37" s="231">
        <v>5.24</v>
      </c>
      <c r="G37" s="231">
        <f t="shared" si="0"/>
        <v>157.20000000000002</v>
      </c>
      <c r="H37" s="233">
        <f t="shared" si="1"/>
        <v>-43.919999999999987</v>
      </c>
      <c r="I37" s="231" t="s">
        <v>473</v>
      </c>
      <c r="J37" s="197">
        <f t="shared" si="2"/>
        <v>6</v>
      </c>
      <c r="K37" s="197" t="str">
        <f t="shared" si="2"/>
        <v>THPT Nguyễn Trãi</v>
      </c>
      <c r="L37" s="197">
        <f t="shared" si="3"/>
        <v>-43.919999999999987</v>
      </c>
    </row>
    <row r="38" spans="1:12" ht="17.25" customHeight="1">
      <c r="A38" s="203">
        <v>46</v>
      </c>
      <c r="B38" s="203">
        <v>72</v>
      </c>
      <c r="C38" s="231">
        <v>7</v>
      </c>
      <c r="D38" s="232" t="s">
        <v>98</v>
      </c>
      <c r="E38" s="231">
        <v>314</v>
      </c>
      <c r="F38" s="231">
        <v>6.16</v>
      </c>
      <c r="G38" s="231">
        <f t="shared" si="0"/>
        <v>1934.24</v>
      </c>
      <c r="H38" s="233">
        <f t="shared" si="1"/>
        <v>-170.81599999999986</v>
      </c>
      <c r="I38" s="231" t="s">
        <v>473</v>
      </c>
      <c r="J38" s="197">
        <f t="shared" si="2"/>
        <v>7</v>
      </c>
      <c r="K38" s="197" t="str">
        <f t="shared" si="2"/>
        <v>THPT Hàn Thuyên</v>
      </c>
      <c r="L38" s="197">
        <f t="shared" si="3"/>
        <v>-170.81599999999986</v>
      </c>
    </row>
    <row r="39" spans="1:12" s="209" customFormat="1" ht="17.25" customHeight="1">
      <c r="A39" s="207"/>
      <c r="B39" s="207"/>
      <c r="C39" s="204"/>
      <c r="D39" s="208" t="s">
        <v>213</v>
      </c>
      <c r="E39" s="208">
        <f>SUM(E4:E38)</f>
        <v>5312</v>
      </c>
      <c r="F39" s="208">
        <v>7.24</v>
      </c>
      <c r="G39" s="204">
        <f t="shared" si="0"/>
        <v>38458.880000000005</v>
      </c>
      <c r="H39" s="206">
        <f t="shared" si="1"/>
        <v>2847.2320000000027</v>
      </c>
      <c r="I39" s="206"/>
      <c r="J39" s="197">
        <f t="shared" si="2"/>
        <v>0</v>
      </c>
      <c r="K39" s="197" t="str">
        <f t="shared" si="2"/>
        <v>Cộng</v>
      </c>
      <c r="L39" s="197">
        <f t="shared" si="3"/>
        <v>2847.2320000000027</v>
      </c>
    </row>
    <row r="40" spans="1:12" s="209" customFormat="1" ht="17.25" customHeight="1">
      <c r="C40" s="204"/>
      <c r="D40" s="210" t="s">
        <v>214</v>
      </c>
      <c r="E40" s="208"/>
      <c r="F40" s="208">
        <v>6.7039999999999997</v>
      </c>
      <c r="G40" s="210"/>
      <c r="H40" s="210"/>
      <c r="I40" s="210"/>
      <c r="J40" s="197">
        <f t="shared" si="2"/>
        <v>0</v>
      </c>
      <c r="K40" s="197" t="str">
        <f t="shared" si="2"/>
        <v>Toàn quốc</v>
      </c>
      <c r="L40" s="197">
        <f t="shared" si="3"/>
        <v>0</v>
      </c>
    </row>
    <row r="41" spans="1:12">
      <c r="A41" s="196"/>
      <c r="J41" s="197">
        <f t="shared" si="2"/>
        <v>0</v>
      </c>
      <c r="K41" s="197">
        <f t="shared" si="2"/>
        <v>0</v>
      </c>
      <c r="L41" s="197">
        <f t="shared" si="3"/>
        <v>0</v>
      </c>
    </row>
    <row r="42" spans="1:12">
      <c r="J42" s="197">
        <f t="shared" si="2"/>
        <v>0</v>
      </c>
      <c r="K42" s="197">
        <f t="shared" si="2"/>
        <v>0</v>
      </c>
      <c r="L42" s="197">
        <f t="shared" si="3"/>
        <v>0</v>
      </c>
    </row>
    <row r="43" spans="1:12">
      <c r="J43" s="197">
        <f t="shared" si="2"/>
        <v>0</v>
      </c>
      <c r="K43" s="197">
        <f t="shared" si="2"/>
        <v>0</v>
      </c>
      <c r="L43" s="197">
        <f t="shared" si="3"/>
        <v>0</v>
      </c>
    </row>
    <row r="44" spans="1:12">
      <c r="J44" s="197">
        <f t="shared" si="2"/>
        <v>0</v>
      </c>
      <c r="K44" s="197">
        <f t="shared" si="2"/>
        <v>0</v>
      </c>
      <c r="L44" s="197">
        <f t="shared" si="3"/>
        <v>0</v>
      </c>
    </row>
    <row r="45" spans="1:12">
      <c r="J45" s="197">
        <f t="shared" si="2"/>
        <v>0</v>
      </c>
      <c r="K45" s="197">
        <f t="shared" si="2"/>
        <v>0</v>
      </c>
      <c r="L45" s="197">
        <f t="shared" si="3"/>
        <v>0</v>
      </c>
    </row>
    <row r="46" spans="1:12">
      <c r="J46" s="197">
        <f t="shared" si="2"/>
        <v>0</v>
      </c>
      <c r="K46" s="197">
        <f t="shared" si="2"/>
        <v>0</v>
      </c>
      <c r="L46" s="197">
        <f t="shared" si="3"/>
        <v>0</v>
      </c>
    </row>
    <row r="47" spans="1:12">
      <c r="J47" s="197">
        <f t="shared" si="2"/>
        <v>0</v>
      </c>
      <c r="K47" s="197">
        <f t="shared" si="2"/>
        <v>0</v>
      </c>
      <c r="L47" s="197">
        <f t="shared" si="3"/>
        <v>0</v>
      </c>
    </row>
    <row r="48" spans="1:12">
      <c r="J48" s="197">
        <f t="shared" si="2"/>
        <v>0</v>
      </c>
      <c r="K48" s="197">
        <f t="shared" si="2"/>
        <v>0</v>
      </c>
      <c r="L48" s="197">
        <f t="shared" si="3"/>
        <v>0</v>
      </c>
    </row>
    <row r="49" spans="10:12">
      <c r="J49" s="197">
        <f t="shared" si="2"/>
        <v>0</v>
      </c>
      <c r="K49" s="197">
        <f t="shared" si="2"/>
        <v>0</v>
      </c>
      <c r="L49" s="197">
        <f t="shared" si="3"/>
        <v>0</v>
      </c>
    </row>
    <row r="50" spans="10:12">
      <c r="J50" s="197">
        <f t="shared" si="2"/>
        <v>0</v>
      </c>
      <c r="K50" s="197">
        <f t="shared" si="2"/>
        <v>0</v>
      </c>
      <c r="L50" s="197">
        <f t="shared" si="3"/>
        <v>0</v>
      </c>
    </row>
    <row r="51" spans="10:12">
      <c r="J51" s="197">
        <f t="shared" si="2"/>
        <v>0</v>
      </c>
      <c r="K51" s="197">
        <f t="shared" si="2"/>
        <v>0</v>
      </c>
      <c r="L51" s="197">
        <f t="shared" si="3"/>
        <v>0</v>
      </c>
    </row>
    <row r="52" spans="10:12">
      <c r="J52" s="197">
        <f t="shared" si="2"/>
        <v>0</v>
      </c>
      <c r="K52" s="197">
        <f t="shared" si="2"/>
        <v>0</v>
      </c>
      <c r="L52" s="197">
        <f t="shared" si="3"/>
        <v>0</v>
      </c>
    </row>
  </sheetData>
  <mergeCells count="2">
    <mergeCell ref="C1:I1"/>
    <mergeCell ref="C2:I2"/>
  </mergeCells>
  <pageMargins left="0.875" right="0.60416666666666663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B1742-4F1C-46B9-AC2A-7908EF6B60EF}">
  <dimension ref="A1:L52"/>
  <sheetViews>
    <sheetView view="pageLayout" topLeftCell="C35" zoomScaleNormal="100" workbookViewId="0">
      <selection activeCell="C3" sqref="C3:H38"/>
    </sheetView>
  </sheetViews>
  <sheetFormatPr defaultRowHeight="15.75"/>
  <cols>
    <col min="1" max="2" width="0" style="197" hidden="1" customWidth="1"/>
    <col min="3" max="3" width="5.5703125" style="211" customWidth="1"/>
    <col min="4" max="4" width="32" style="197" customWidth="1"/>
    <col min="5" max="5" width="8" style="211" customWidth="1"/>
    <col min="6" max="6" width="7" style="211" customWidth="1"/>
    <col min="7" max="7" width="11.140625" style="197" customWidth="1"/>
    <col min="8" max="8" width="9.42578125" style="197" customWidth="1"/>
    <col min="9" max="9" width="14.28515625" style="197" customWidth="1"/>
    <col min="10" max="12" width="9.140625" style="197" hidden="1" customWidth="1"/>
    <col min="13" max="16384" width="9.140625" style="197"/>
  </cols>
  <sheetData>
    <row r="1" spans="1:12">
      <c r="A1" s="196" t="s">
        <v>206</v>
      </c>
      <c r="C1" s="241" t="s">
        <v>222</v>
      </c>
      <c r="D1" s="241"/>
      <c r="E1" s="241"/>
      <c r="F1" s="241"/>
      <c r="G1" s="241"/>
      <c r="H1" s="241"/>
      <c r="I1" s="198"/>
    </row>
    <row r="2" spans="1:12">
      <c r="C2" s="242" t="s">
        <v>446</v>
      </c>
      <c r="D2" s="242"/>
      <c r="E2" s="242"/>
      <c r="F2" s="242"/>
      <c r="G2" s="242"/>
      <c r="H2" s="242"/>
      <c r="I2" s="198"/>
    </row>
    <row r="3" spans="1:12" ht="31.5">
      <c r="A3" s="199" t="s">
        <v>207</v>
      </c>
      <c r="B3" s="200" t="s">
        <v>208</v>
      </c>
      <c r="C3" s="201" t="s">
        <v>0</v>
      </c>
      <c r="D3" s="199" t="s">
        <v>209</v>
      </c>
      <c r="E3" s="201" t="s">
        <v>210</v>
      </c>
      <c r="F3" s="202" t="s">
        <v>2</v>
      </c>
      <c r="G3" s="201" t="s">
        <v>211</v>
      </c>
      <c r="H3" s="201" t="s">
        <v>223</v>
      </c>
      <c r="I3" s="201" t="s">
        <v>471</v>
      </c>
    </row>
    <row r="4" spans="1:12" ht="18.75" customHeight="1">
      <c r="A4" s="203">
        <v>3</v>
      </c>
      <c r="B4" s="203">
        <v>11</v>
      </c>
      <c r="C4" s="204">
        <v>1</v>
      </c>
      <c r="D4" s="205" t="s">
        <v>94</v>
      </c>
      <c r="E4" s="204">
        <v>176</v>
      </c>
      <c r="F4" s="204">
        <v>6.04</v>
      </c>
      <c r="G4" s="204">
        <f t="shared" ref="G4:G39" si="0">E4*F4</f>
        <v>1063.04</v>
      </c>
      <c r="H4" s="206">
        <f t="shared" ref="H4:H39" si="1">E4*(F4-5.019)</f>
        <v>179.69599999999997</v>
      </c>
      <c r="I4" s="204" t="s">
        <v>472</v>
      </c>
      <c r="J4" s="197">
        <f>C4</f>
        <v>1</v>
      </c>
      <c r="K4" s="197" t="str">
        <f>D4</f>
        <v>THPT Chuyên Bắc Ninh</v>
      </c>
      <c r="L4" s="197">
        <f>H4</f>
        <v>179.69599999999997</v>
      </c>
    </row>
    <row r="5" spans="1:12" ht="18.75" customHeight="1">
      <c r="A5" s="203">
        <v>5</v>
      </c>
      <c r="B5" s="203">
        <v>13</v>
      </c>
      <c r="C5" s="204">
        <v>2</v>
      </c>
      <c r="D5" s="205" t="s">
        <v>100</v>
      </c>
      <c r="E5" s="204">
        <v>232</v>
      </c>
      <c r="F5" s="204">
        <v>5.25</v>
      </c>
      <c r="G5" s="204">
        <f t="shared" si="0"/>
        <v>1218</v>
      </c>
      <c r="H5" s="206">
        <f t="shared" si="1"/>
        <v>53.59199999999997</v>
      </c>
      <c r="I5" s="204" t="s">
        <v>472</v>
      </c>
      <c r="J5" s="197">
        <f t="shared" ref="J5:K52" si="2">C5</f>
        <v>2</v>
      </c>
      <c r="K5" s="197" t="str">
        <f t="shared" si="2"/>
        <v>THPT Lương Tài</v>
      </c>
      <c r="L5" s="197">
        <f t="shared" ref="L5:L52" si="3">H5</f>
        <v>53.59199999999997</v>
      </c>
    </row>
    <row r="6" spans="1:12" ht="18.75" customHeight="1">
      <c r="A6" s="203">
        <v>6</v>
      </c>
      <c r="B6" s="203">
        <v>14</v>
      </c>
      <c r="C6" s="204">
        <v>3</v>
      </c>
      <c r="D6" s="205" t="s">
        <v>109</v>
      </c>
      <c r="E6" s="204">
        <v>136</v>
      </c>
      <c r="F6" s="204">
        <v>5.39</v>
      </c>
      <c r="G6" s="204">
        <f t="shared" si="0"/>
        <v>733.04</v>
      </c>
      <c r="H6" s="206">
        <f t="shared" si="1"/>
        <v>50.455999999999939</v>
      </c>
      <c r="I6" s="204" t="s">
        <v>472</v>
      </c>
      <c r="J6" s="197">
        <f t="shared" si="2"/>
        <v>3</v>
      </c>
      <c r="K6" s="197" t="str">
        <f t="shared" si="2"/>
        <v>THPT Lý Nhân Tông</v>
      </c>
      <c r="L6" s="197">
        <f t="shared" si="3"/>
        <v>50.455999999999939</v>
      </c>
    </row>
    <row r="7" spans="1:12" ht="18.75" customHeight="1">
      <c r="A7" s="203">
        <v>11</v>
      </c>
      <c r="B7" s="203">
        <v>19</v>
      </c>
      <c r="C7" s="204">
        <v>4</v>
      </c>
      <c r="D7" s="205" t="s">
        <v>97</v>
      </c>
      <c r="E7" s="204">
        <v>195</v>
      </c>
      <c r="F7" s="204">
        <v>5.25</v>
      </c>
      <c r="G7" s="204">
        <f t="shared" si="0"/>
        <v>1023.75</v>
      </c>
      <c r="H7" s="206">
        <f t="shared" si="1"/>
        <v>45.044999999999973</v>
      </c>
      <c r="I7" s="204" t="s">
        <v>472</v>
      </c>
      <c r="J7" s="197">
        <f t="shared" si="2"/>
        <v>4</v>
      </c>
      <c r="K7" s="197" t="str">
        <f t="shared" si="2"/>
        <v>THPT Gia Bình số 1</v>
      </c>
      <c r="L7" s="197">
        <f t="shared" si="3"/>
        <v>45.044999999999973</v>
      </c>
    </row>
    <row r="8" spans="1:12" ht="18.75" customHeight="1">
      <c r="A8" s="203">
        <v>12</v>
      </c>
      <c r="B8" s="203">
        <v>20</v>
      </c>
      <c r="C8" s="204">
        <v>5</v>
      </c>
      <c r="D8" s="205" t="s">
        <v>113</v>
      </c>
      <c r="E8" s="204">
        <v>133</v>
      </c>
      <c r="F8" s="204">
        <v>5.3</v>
      </c>
      <c r="G8" s="204">
        <f t="shared" si="0"/>
        <v>704.9</v>
      </c>
      <c r="H8" s="206">
        <f t="shared" si="1"/>
        <v>37.372999999999962</v>
      </c>
      <c r="I8" s="204" t="s">
        <v>472</v>
      </c>
      <c r="J8" s="197">
        <f t="shared" si="2"/>
        <v>5</v>
      </c>
      <c r="K8" s="197" t="str">
        <f t="shared" si="2"/>
        <v>THPT Quế Võ số 3</v>
      </c>
      <c r="L8" s="197">
        <f t="shared" si="3"/>
        <v>37.372999999999962</v>
      </c>
    </row>
    <row r="9" spans="1:12" ht="18.75" customHeight="1">
      <c r="A9" s="203">
        <v>13</v>
      </c>
      <c r="B9" s="203">
        <v>21</v>
      </c>
      <c r="C9" s="204">
        <v>6</v>
      </c>
      <c r="D9" s="205" t="s">
        <v>114</v>
      </c>
      <c r="E9" s="204">
        <v>24</v>
      </c>
      <c r="F9" s="204">
        <v>5.92</v>
      </c>
      <c r="G9" s="204">
        <f t="shared" si="0"/>
        <v>142.07999999999998</v>
      </c>
      <c r="H9" s="206">
        <f t="shared" si="1"/>
        <v>21.623999999999995</v>
      </c>
      <c r="I9" s="204" t="s">
        <v>472</v>
      </c>
      <c r="J9" s="197">
        <f t="shared" si="2"/>
        <v>6</v>
      </c>
      <c r="K9" s="197" t="str">
        <f t="shared" si="2"/>
        <v>THPT Nguyễn Du</v>
      </c>
      <c r="L9" s="197">
        <f t="shared" si="3"/>
        <v>21.623999999999995</v>
      </c>
    </row>
    <row r="10" spans="1:12" ht="18.75" customHeight="1">
      <c r="A10" s="203">
        <v>14</v>
      </c>
      <c r="B10" s="203">
        <v>22</v>
      </c>
      <c r="C10" s="204">
        <v>7</v>
      </c>
      <c r="D10" s="205" t="s">
        <v>99</v>
      </c>
      <c r="E10" s="204">
        <v>296</v>
      </c>
      <c r="F10" s="204">
        <v>5.09</v>
      </c>
      <c r="G10" s="204">
        <f t="shared" si="0"/>
        <v>1506.6399999999999</v>
      </c>
      <c r="H10" s="206">
        <f t="shared" si="1"/>
        <v>21.01599999999992</v>
      </c>
      <c r="I10" s="204" t="s">
        <v>472</v>
      </c>
      <c r="J10" s="197">
        <f t="shared" si="2"/>
        <v>7</v>
      </c>
      <c r="K10" s="197" t="str">
        <f t="shared" si="2"/>
        <v>THPT Quế Võ số 1</v>
      </c>
      <c r="L10" s="197">
        <f t="shared" si="3"/>
        <v>21.01599999999992</v>
      </c>
    </row>
    <row r="11" spans="1:12" ht="18.75" customHeight="1">
      <c r="A11" s="203">
        <v>15</v>
      </c>
      <c r="B11" s="203">
        <v>23</v>
      </c>
      <c r="C11" s="204">
        <v>8</v>
      </c>
      <c r="D11" s="205" t="s">
        <v>60</v>
      </c>
      <c r="E11" s="204">
        <v>33</v>
      </c>
      <c r="F11" s="204">
        <v>5.6</v>
      </c>
      <c r="G11" s="204">
        <f t="shared" si="0"/>
        <v>184.79999999999998</v>
      </c>
      <c r="H11" s="206">
        <f t="shared" si="1"/>
        <v>19.172999999999984</v>
      </c>
      <c r="I11" s="204" t="s">
        <v>472</v>
      </c>
      <c r="J11" s="197">
        <f t="shared" si="2"/>
        <v>8</v>
      </c>
      <c r="K11" s="197" t="str">
        <f t="shared" si="2"/>
        <v>THPT Lý Thường Kiệt</v>
      </c>
      <c r="L11" s="197">
        <f t="shared" si="3"/>
        <v>19.172999999999984</v>
      </c>
    </row>
    <row r="12" spans="1:12" ht="18.75" customHeight="1">
      <c r="A12" s="203">
        <v>16</v>
      </c>
      <c r="B12" s="203">
        <v>24</v>
      </c>
      <c r="C12" s="204">
        <v>9</v>
      </c>
      <c r="D12" s="205" t="s">
        <v>366</v>
      </c>
      <c r="E12" s="204">
        <v>3</v>
      </c>
      <c r="F12" s="204">
        <v>7.08</v>
      </c>
      <c r="G12" s="204">
        <f t="shared" si="0"/>
        <v>21.240000000000002</v>
      </c>
      <c r="H12" s="206">
        <f t="shared" si="1"/>
        <v>6.1829999999999998</v>
      </c>
      <c r="I12" s="204" t="s">
        <v>472</v>
      </c>
      <c r="J12" s="197">
        <f t="shared" si="2"/>
        <v>9</v>
      </c>
      <c r="K12" s="197" t="str">
        <f t="shared" si="2"/>
        <v>PT Quốc tế Kinh Bắc</v>
      </c>
      <c r="L12" s="197">
        <f t="shared" si="3"/>
        <v>6.1829999999999998</v>
      </c>
    </row>
    <row r="13" spans="1:12" ht="18.75" customHeight="1">
      <c r="A13" s="203">
        <v>17</v>
      </c>
      <c r="B13" s="203">
        <v>25</v>
      </c>
      <c r="C13" s="204">
        <v>10</v>
      </c>
      <c r="D13" s="205" t="s">
        <v>101</v>
      </c>
      <c r="E13" s="204">
        <v>74</v>
      </c>
      <c r="F13" s="204">
        <v>5.03</v>
      </c>
      <c r="G13" s="204">
        <f t="shared" si="0"/>
        <v>372.22</v>
      </c>
      <c r="H13" s="206">
        <f t="shared" si="1"/>
        <v>0.81400000000000894</v>
      </c>
      <c r="I13" s="204" t="s">
        <v>472</v>
      </c>
      <c r="J13" s="197">
        <f t="shared" si="2"/>
        <v>10</v>
      </c>
      <c r="K13" s="197" t="str">
        <f t="shared" si="2"/>
        <v>THPT Hoàng Quốc Việt</v>
      </c>
      <c r="L13" s="197">
        <f t="shared" si="3"/>
        <v>0.81400000000000894</v>
      </c>
    </row>
    <row r="14" spans="1:12" ht="18.75" customHeight="1">
      <c r="A14" s="203">
        <v>18</v>
      </c>
      <c r="B14" s="203">
        <v>26</v>
      </c>
      <c r="C14" s="204">
        <v>11</v>
      </c>
      <c r="D14" s="205" t="s">
        <v>119</v>
      </c>
      <c r="E14" s="204">
        <v>1</v>
      </c>
      <c r="F14" s="204">
        <v>5.25</v>
      </c>
      <c r="G14" s="204">
        <f t="shared" si="0"/>
        <v>5.25</v>
      </c>
      <c r="H14" s="206">
        <f t="shared" si="1"/>
        <v>0.23099999999999987</v>
      </c>
      <c r="I14" s="204" t="s">
        <v>472</v>
      </c>
      <c r="J14" s="197">
        <f t="shared" si="2"/>
        <v>11</v>
      </c>
      <c r="K14" s="197" t="str">
        <f t="shared" si="2"/>
        <v>TT GDNN-GDTX Từ Sơn</v>
      </c>
      <c r="L14" s="197">
        <f t="shared" si="3"/>
        <v>0.23099999999999987</v>
      </c>
    </row>
    <row r="15" spans="1:12" ht="18.75" customHeight="1">
      <c r="A15" s="203">
        <v>19</v>
      </c>
      <c r="B15" s="203">
        <v>27</v>
      </c>
      <c r="C15" s="204">
        <v>12</v>
      </c>
      <c r="D15" s="205" t="s">
        <v>124</v>
      </c>
      <c r="E15" s="204">
        <v>1</v>
      </c>
      <c r="F15" s="204">
        <v>5.25</v>
      </c>
      <c r="G15" s="204">
        <f t="shared" si="0"/>
        <v>5.25</v>
      </c>
      <c r="H15" s="206">
        <f t="shared" si="1"/>
        <v>0.23099999999999987</v>
      </c>
      <c r="I15" s="204" t="s">
        <v>472</v>
      </c>
      <c r="J15" s="197">
        <f t="shared" si="2"/>
        <v>12</v>
      </c>
      <c r="K15" s="197" t="str">
        <f t="shared" si="2"/>
        <v>TT GDTX Bắc Ninh</v>
      </c>
      <c r="L15" s="197">
        <f t="shared" si="3"/>
        <v>0.23099999999999987</v>
      </c>
    </row>
    <row r="16" spans="1:12" ht="18.75" customHeight="1">
      <c r="A16" s="203">
        <v>20</v>
      </c>
      <c r="B16" s="203">
        <v>28</v>
      </c>
      <c r="C16" s="231">
        <v>1</v>
      </c>
      <c r="D16" s="232" t="s">
        <v>115</v>
      </c>
      <c r="E16" s="231">
        <v>1</v>
      </c>
      <c r="F16" s="231">
        <v>5</v>
      </c>
      <c r="G16" s="231">
        <f t="shared" si="0"/>
        <v>5</v>
      </c>
      <c r="H16" s="233">
        <f t="shared" si="1"/>
        <v>-1.9000000000000128E-2</v>
      </c>
      <c r="I16" s="231" t="s">
        <v>473</v>
      </c>
      <c r="J16" s="197">
        <f t="shared" si="2"/>
        <v>1</v>
      </c>
      <c r="K16" s="197" t="str">
        <f t="shared" si="2"/>
        <v>PTLC Lý Công Uẩn</v>
      </c>
      <c r="L16" s="197">
        <f t="shared" si="3"/>
        <v>-1.9000000000000128E-2</v>
      </c>
    </row>
    <row r="17" spans="1:12" ht="18.75" customHeight="1">
      <c r="A17" s="203">
        <v>22</v>
      </c>
      <c r="B17" s="203">
        <v>31</v>
      </c>
      <c r="C17" s="231">
        <v>2</v>
      </c>
      <c r="D17" s="232" t="s">
        <v>118</v>
      </c>
      <c r="E17" s="231">
        <v>1</v>
      </c>
      <c r="F17" s="231">
        <v>4.75</v>
      </c>
      <c r="G17" s="231">
        <f t="shared" si="0"/>
        <v>4.75</v>
      </c>
      <c r="H17" s="233">
        <f t="shared" si="1"/>
        <v>-0.26900000000000013</v>
      </c>
      <c r="I17" s="231" t="s">
        <v>473</v>
      </c>
      <c r="J17" s="197">
        <f t="shared" si="2"/>
        <v>2</v>
      </c>
      <c r="K17" s="197" t="str">
        <f t="shared" si="2"/>
        <v>THPT Kinh Bắc</v>
      </c>
      <c r="L17" s="197">
        <f t="shared" si="3"/>
        <v>-0.26900000000000013</v>
      </c>
    </row>
    <row r="18" spans="1:12" ht="18.75" customHeight="1">
      <c r="A18" s="203">
        <v>23</v>
      </c>
      <c r="B18" s="203">
        <v>32</v>
      </c>
      <c r="C18" s="231">
        <v>3</v>
      </c>
      <c r="D18" s="232" t="s">
        <v>125</v>
      </c>
      <c r="E18" s="231">
        <v>2</v>
      </c>
      <c r="F18" s="231">
        <v>3.5</v>
      </c>
      <c r="G18" s="231">
        <f t="shared" si="0"/>
        <v>7</v>
      </c>
      <c r="H18" s="233">
        <f t="shared" si="1"/>
        <v>-3.0380000000000003</v>
      </c>
      <c r="I18" s="231" t="s">
        <v>473</v>
      </c>
      <c r="J18" s="197">
        <f t="shared" si="2"/>
        <v>3</v>
      </c>
      <c r="K18" s="197" t="str">
        <f t="shared" si="2"/>
        <v>TT GDTX Thuận Thành</v>
      </c>
      <c r="L18" s="197">
        <f t="shared" si="3"/>
        <v>-3.0380000000000003</v>
      </c>
    </row>
    <row r="19" spans="1:12" ht="18.75" customHeight="1">
      <c r="A19" s="203">
        <v>24</v>
      </c>
      <c r="B19" s="203">
        <v>33</v>
      </c>
      <c r="C19" s="231">
        <v>4</v>
      </c>
      <c r="D19" s="232" t="s">
        <v>212</v>
      </c>
      <c r="E19" s="231">
        <v>9</v>
      </c>
      <c r="F19" s="231">
        <v>4.6100000000000003</v>
      </c>
      <c r="G19" s="231">
        <f t="shared" si="0"/>
        <v>41.49</v>
      </c>
      <c r="H19" s="233">
        <f t="shared" si="1"/>
        <v>-3.6809999999999983</v>
      </c>
      <c r="I19" s="231" t="s">
        <v>473</v>
      </c>
      <c r="J19" s="197">
        <f t="shared" si="2"/>
        <v>4</v>
      </c>
      <c r="K19" s="197" t="str">
        <f t="shared" si="2"/>
        <v>Trường Phổ thông IVS</v>
      </c>
      <c r="L19" s="197">
        <f t="shared" si="3"/>
        <v>-3.6809999999999983</v>
      </c>
    </row>
    <row r="20" spans="1:12" ht="18.75" customHeight="1">
      <c r="A20" s="203">
        <v>26</v>
      </c>
      <c r="B20" s="203">
        <v>36</v>
      </c>
      <c r="C20" s="231">
        <v>5</v>
      </c>
      <c r="D20" s="232" t="s">
        <v>120</v>
      </c>
      <c r="E20" s="231">
        <v>2</v>
      </c>
      <c r="F20" s="231">
        <v>3.13</v>
      </c>
      <c r="G20" s="231">
        <f t="shared" si="0"/>
        <v>6.26</v>
      </c>
      <c r="H20" s="233">
        <f t="shared" si="1"/>
        <v>-3.7780000000000005</v>
      </c>
      <c r="I20" s="231" t="s">
        <v>473</v>
      </c>
      <c r="J20" s="197">
        <f t="shared" si="2"/>
        <v>5</v>
      </c>
      <c r="K20" s="197" t="str">
        <f t="shared" si="2"/>
        <v>PTLC Lương Thế Vinh</v>
      </c>
      <c r="L20" s="197">
        <f t="shared" si="3"/>
        <v>-3.7780000000000005</v>
      </c>
    </row>
    <row r="21" spans="1:12" ht="18.75" customHeight="1">
      <c r="A21" s="203">
        <v>27</v>
      </c>
      <c r="B21" s="203">
        <v>37</v>
      </c>
      <c r="C21" s="231">
        <v>6</v>
      </c>
      <c r="D21" s="232" t="s">
        <v>104</v>
      </c>
      <c r="E21" s="231">
        <v>320</v>
      </c>
      <c r="F21" s="231">
        <v>5</v>
      </c>
      <c r="G21" s="231">
        <f t="shared" si="0"/>
        <v>1600</v>
      </c>
      <c r="H21" s="233">
        <f t="shared" si="1"/>
        <v>-6.0800000000000409</v>
      </c>
      <c r="I21" s="231" t="s">
        <v>473</v>
      </c>
      <c r="J21" s="197">
        <f t="shared" si="2"/>
        <v>6</v>
      </c>
      <c r="K21" s="197" t="str">
        <f t="shared" si="2"/>
        <v>THPT Tiên Du số 1</v>
      </c>
      <c r="L21" s="197">
        <f t="shared" si="3"/>
        <v>-6.0800000000000409</v>
      </c>
    </row>
    <row r="22" spans="1:12" ht="18.75" customHeight="1">
      <c r="A22" s="203">
        <v>28</v>
      </c>
      <c r="B22" s="203">
        <v>42</v>
      </c>
      <c r="C22" s="231">
        <v>7</v>
      </c>
      <c r="D22" s="232" t="s">
        <v>116</v>
      </c>
      <c r="E22" s="231">
        <v>6</v>
      </c>
      <c r="F22" s="231">
        <v>3.93</v>
      </c>
      <c r="G22" s="231">
        <f t="shared" si="0"/>
        <v>23.580000000000002</v>
      </c>
      <c r="H22" s="233">
        <f t="shared" si="1"/>
        <v>-6.5339999999999998</v>
      </c>
      <c r="I22" s="231" t="s">
        <v>473</v>
      </c>
      <c r="J22" s="197">
        <f t="shared" si="2"/>
        <v>7</v>
      </c>
      <c r="K22" s="197" t="str">
        <f t="shared" si="2"/>
        <v>TT GDNN-GDTX Yên Phong</v>
      </c>
      <c r="L22" s="197">
        <f t="shared" si="3"/>
        <v>-6.5339999999999998</v>
      </c>
    </row>
    <row r="23" spans="1:12" ht="18.75" customHeight="1">
      <c r="A23" s="203">
        <v>29</v>
      </c>
      <c r="B23" s="203">
        <v>47</v>
      </c>
      <c r="C23" s="231">
        <v>8</v>
      </c>
      <c r="D23" s="232" t="s">
        <v>25</v>
      </c>
      <c r="E23" s="231">
        <v>226</v>
      </c>
      <c r="F23" s="231">
        <v>4.9400000000000004</v>
      </c>
      <c r="G23" s="231">
        <f t="shared" si="0"/>
        <v>1116.44</v>
      </c>
      <c r="H23" s="233">
        <f t="shared" si="1"/>
        <v>-17.853999999999942</v>
      </c>
      <c r="I23" s="231" t="s">
        <v>473</v>
      </c>
      <c r="J23" s="197">
        <f t="shared" si="2"/>
        <v>8</v>
      </c>
      <c r="K23" s="197" t="str">
        <f t="shared" si="2"/>
        <v>THPT Ngô Gia Tự</v>
      </c>
      <c r="L23" s="197">
        <f t="shared" si="3"/>
        <v>-17.853999999999942</v>
      </c>
    </row>
    <row r="24" spans="1:12" ht="18.75" customHeight="1">
      <c r="A24" s="203">
        <v>30</v>
      </c>
      <c r="B24" s="203">
        <v>48</v>
      </c>
      <c r="C24" s="231">
        <v>9</v>
      </c>
      <c r="D24" s="232" t="s">
        <v>107</v>
      </c>
      <c r="E24" s="231">
        <v>170</v>
      </c>
      <c r="F24" s="231">
        <v>4.91</v>
      </c>
      <c r="G24" s="231">
        <f t="shared" si="0"/>
        <v>834.7</v>
      </c>
      <c r="H24" s="233">
        <f t="shared" si="1"/>
        <v>-18.529999999999998</v>
      </c>
      <c r="I24" s="231" t="s">
        <v>473</v>
      </c>
      <c r="J24" s="197">
        <f t="shared" si="2"/>
        <v>9</v>
      </c>
      <c r="K24" s="197" t="str">
        <f t="shared" si="2"/>
        <v>THPT Quế Võ số 2</v>
      </c>
      <c r="L24" s="197">
        <f t="shared" si="3"/>
        <v>-18.529999999999998</v>
      </c>
    </row>
    <row r="25" spans="1:12" ht="18.75" customHeight="1">
      <c r="A25" s="203">
        <v>31</v>
      </c>
      <c r="B25" s="203">
        <v>49</v>
      </c>
      <c r="C25" s="231">
        <v>10</v>
      </c>
      <c r="D25" s="232" t="s">
        <v>121</v>
      </c>
      <c r="E25" s="231">
        <v>24</v>
      </c>
      <c r="F25" s="231">
        <v>4.16</v>
      </c>
      <c r="G25" s="231">
        <f t="shared" si="0"/>
        <v>99.84</v>
      </c>
      <c r="H25" s="233">
        <f t="shared" si="1"/>
        <v>-20.616</v>
      </c>
      <c r="I25" s="231" t="s">
        <v>473</v>
      </c>
      <c r="J25" s="197">
        <f t="shared" si="2"/>
        <v>10</v>
      </c>
      <c r="K25" s="197" t="str">
        <f t="shared" si="2"/>
        <v>THPT Từ Sơn</v>
      </c>
      <c r="L25" s="197">
        <f t="shared" si="3"/>
        <v>-20.616</v>
      </c>
    </row>
    <row r="26" spans="1:12" ht="18.75" customHeight="1">
      <c r="A26" s="203">
        <v>32</v>
      </c>
      <c r="B26" s="203">
        <v>50</v>
      </c>
      <c r="C26" s="231">
        <v>11</v>
      </c>
      <c r="D26" s="232" t="s">
        <v>112</v>
      </c>
      <c r="E26" s="231">
        <v>44</v>
      </c>
      <c r="F26" s="231">
        <v>4.29</v>
      </c>
      <c r="G26" s="231">
        <f t="shared" si="0"/>
        <v>188.76</v>
      </c>
      <c r="H26" s="233">
        <f t="shared" si="1"/>
        <v>-32.076000000000008</v>
      </c>
      <c r="I26" s="231" t="s">
        <v>473</v>
      </c>
      <c r="J26" s="197">
        <f t="shared" si="2"/>
        <v>11</v>
      </c>
      <c r="K26" s="197" t="str">
        <f t="shared" si="2"/>
        <v>THPT Hàm Long</v>
      </c>
      <c r="L26" s="197">
        <f t="shared" si="3"/>
        <v>-32.076000000000008</v>
      </c>
    </row>
    <row r="27" spans="1:12" ht="18.75" customHeight="1">
      <c r="A27" s="203">
        <v>33</v>
      </c>
      <c r="B27" s="203">
        <v>51</v>
      </c>
      <c r="C27" s="231">
        <v>12</v>
      </c>
      <c r="D27" s="232" t="s">
        <v>65</v>
      </c>
      <c r="E27" s="231">
        <v>30</v>
      </c>
      <c r="F27" s="231">
        <v>3.9</v>
      </c>
      <c r="G27" s="231">
        <f t="shared" si="0"/>
        <v>117</v>
      </c>
      <c r="H27" s="233">
        <f t="shared" si="1"/>
        <v>-33.570000000000007</v>
      </c>
      <c r="I27" s="231" t="s">
        <v>473</v>
      </c>
      <c r="J27" s="197">
        <f t="shared" si="2"/>
        <v>12</v>
      </c>
      <c r="K27" s="197" t="str">
        <f t="shared" si="2"/>
        <v>THPT Nguyễn Trãi</v>
      </c>
      <c r="L27" s="197">
        <f t="shared" si="3"/>
        <v>-33.570000000000007</v>
      </c>
    </row>
    <row r="28" spans="1:12" ht="18.75" customHeight="1">
      <c r="A28" s="203">
        <v>35</v>
      </c>
      <c r="B28" s="203">
        <v>54</v>
      </c>
      <c r="C28" s="231">
        <v>13</v>
      </c>
      <c r="D28" s="232" t="s">
        <v>105</v>
      </c>
      <c r="E28" s="231">
        <v>213</v>
      </c>
      <c r="F28" s="231">
        <v>4.8600000000000003</v>
      </c>
      <c r="G28" s="231">
        <f t="shared" si="0"/>
        <v>1035.18</v>
      </c>
      <c r="H28" s="233">
        <f t="shared" si="1"/>
        <v>-33.866999999999962</v>
      </c>
      <c r="I28" s="231" t="s">
        <v>473</v>
      </c>
      <c r="J28" s="197">
        <f t="shared" si="2"/>
        <v>13</v>
      </c>
      <c r="K28" s="197" t="str">
        <f t="shared" si="2"/>
        <v>THPT Thuận Thành số 3</v>
      </c>
      <c r="L28" s="197">
        <f t="shared" si="3"/>
        <v>-33.866999999999962</v>
      </c>
    </row>
    <row r="29" spans="1:12" ht="18.75" customHeight="1">
      <c r="A29" s="203">
        <v>36</v>
      </c>
      <c r="B29" s="203">
        <v>55</v>
      </c>
      <c r="C29" s="231">
        <v>14</v>
      </c>
      <c r="D29" s="232" t="s">
        <v>34</v>
      </c>
      <c r="E29" s="231">
        <v>390</v>
      </c>
      <c r="F29" s="231">
        <v>4.93</v>
      </c>
      <c r="G29" s="231">
        <f t="shared" si="0"/>
        <v>1922.6999999999998</v>
      </c>
      <c r="H29" s="233">
        <f t="shared" si="1"/>
        <v>-34.710000000000164</v>
      </c>
      <c r="I29" s="231" t="s">
        <v>473</v>
      </c>
      <c r="J29" s="197">
        <f t="shared" si="2"/>
        <v>14</v>
      </c>
      <c r="K29" s="197" t="str">
        <f t="shared" si="2"/>
        <v>THPT Lý Thái Tổ</v>
      </c>
      <c r="L29" s="197">
        <f t="shared" si="3"/>
        <v>-34.710000000000164</v>
      </c>
    </row>
    <row r="30" spans="1:12" ht="18.75" customHeight="1">
      <c r="A30" s="203">
        <v>37</v>
      </c>
      <c r="B30" s="203">
        <v>56</v>
      </c>
      <c r="C30" s="231">
        <v>15</v>
      </c>
      <c r="D30" s="232" t="s">
        <v>111</v>
      </c>
      <c r="E30" s="231">
        <v>225</v>
      </c>
      <c r="F30" s="231">
        <v>4.78</v>
      </c>
      <c r="G30" s="231">
        <f t="shared" si="0"/>
        <v>1075.5</v>
      </c>
      <c r="H30" s="233">
        <f t="shared" si="1"/>
        <v>-53.77499999999997</v>
      </c>
      <c r="I30" s="231" t="s">
        <v>473</v>
      </c>
      <c r="J30" s="197">
        <f t="shared" si="2"/>
        <v>15</v>
      </c>
      <c r="K30" s="197" t="str">
        <f t="shared" si="2"/>
        <v>THPT Yên Phong số 2</v>
      </c>
      <c r="L30" s="197">
        <f t="shared" si="3"/>
        <v>-53.77499999999997</v>
      </c>
    </row>
    <row r="31" spans="1:12" ht="18.75" customHeight="1">
      <c r="A31" s="203"/>
      <c r="B31" s="203"/>
      <c r="C31" s="231">
        <v>16</v>
      </c>
      <c r="D31" s="232" t="s">
        <v>95</v>
      </c>
      <c r="E31" s="231">
        <v>329</v>
      </c>
      <c r="F31" s="231">
        <v>4.8</v>
      </c>
      <c r="G31" s="231">
        <f t="shared" si="0"/>
        <v>1579.2</v>
      </c>
      <c r="H31" s="233">
        <f t="shared" si="1"/>
        <v>-72.051000000000101</v>
      </c>
      <c r="I31" s="231" t="s">
        <v>473</v>
      </c>
      <c r="J31" s="197">
        <f t="shared" si="2"/>
        <v>16</v>
      </c>
      <c r="K31" s="197" t="str">
        <f t="shared" si="2"/>
        <v>THPT Lê Văn Thịnh</v>
      </c>
      <c r="L31" s="197">
        <f t="shared" si="3"/>
        <v>-72.051000000000101</v>
      </c>
    </row>
    <row r="32" spans="1:12" ht="18.75" customHeight="1">
      <c r="A32" s="203">
        <v>38</v>
      </c>
      <c r="B32" s="203">
        <v>60</v>
      </c>
      <c r="C32" s="231">
        <v>17</v>
      </c>
      <c r="D32" s="232" t="s">
        <v>103</v>
      </c>
      <c r="E32" s="231">
        <v>423</v>
      </c>
      <c r="F32" s="231">
        <v>4.84</v>
      </c>
      <c r="G32" s="231">
        <f t="shared" si="0"/>
        <v>2047.32</v>
      </c>
      <c r="H32" s="233">
        <f t="shared" si="1"/>
        <v>-75.717000000000112</v>
      </c>
      <c r="I32" s="231" t="s">
        <v>473</v>
      </c>
      <c r="J32" s="197">
        <f t="shared" si="2"/>
        <v>17</v>
      </c>
      <c r="K32" s="197" t="str">
        <f t="shared" si="2"/>
        <v>THPT Yên Phong số 1</v>
      </c>
      <c r="L32" s="197">
        <f t="shared" si="3"/>
        <v>-75.717000000000112</v>
      </c>
    </row>
    <row r="33" spans="1:12" ht="18.75" customHeight="1">
      <c r="A33" s="203">
        <v>39</v>
      </c>
      <c r="B33" s="203">
        <v>64</v>
      </c>
      <c r="C33" s="231">
        <v>18</v>
      </c>
      <c r="D33" s="232" t="s">
        <v>98</v>
      </c>
      <c r="E33" s="231">
        <v>314</v>
      </c>
      <c r="F33" s="231">
        <v>4.76</v>
      </c>
      <c r="G33" s="231">
        <f t="shared" si="0"/>
        <v>1494.6399999999999</v>
      </c>
      <c r="H33" s="233">
        <f t="shared" si="1"/>
        <v>-81.326000000000107</v>
      </c>
      <c r="I33" s="231" t="s">
        <v>473</v>
      </c>
      <c r="J33" s="197">
        <f t="shared" si="2"/>
        <v>18</v>
      </c>
      <c r="K33" s="197" t="str">
        <f t="shared" si="2"/>
        <v>THPT Hàn Thuyên</v>
      </c>
      <c r="L33" s="197">
        <f t="shared" si="3"/>
        <v>-81.326000000000107</v>
      </c>
    </row>
    <row r="34" spans="1:12" ht="18.75" customHeight="1">
      <c r="A34" s="203">
        <v>40</v>
      </c>
      <c r="B34" s="203">
        <v>65</v>
      </c>
      <c r="C34" s="231">
        <v>19</v>
      </c>
      <c r="D34" s="232" t="s">
        <v>106</v>
      </c>
      <c r="E34" s="231">
        <v>205</v>
      </c>
      <c r="F34" s="231">
        <v>4.57</v>
      </c>
      <c r="G34" s="231">
        <f t="shared" si="0"/>
        <v>936.85</v>
      </c>
      <c r="H34" s="233">
        <f t="shared" si="1"/>
        <v>-92.044999999999973</v>
      </c>
      <c r="I34" s="231" t="s">
        <v>473</v>
      </c>
      <c r="J34" s="197">
        <f t="shared" si="2"/>
        <v>19</v>
      </c>
      <c r="K34" s="197" t="str">
        <f t="shared" si="2"/>
        <v>THPT Nguyễn Văn Cừ</v>
      </c>
      <c r="L34" s="197">
        <f t="shared" si="3"/>
        <v>-92.044999999999973</v>
      </c>
    </row>
    <row r="35" spans="1:12" ht="18.75" customHeight="1">
      <c r="A35" s="203">
        <v>41</v>
      </c>
      <c r="B35" s="203">
        <v>66</v>
      </c>
      <c r="C35" s="231">
        <v>20</v>
      </c>
      <c r="D35" s="232" t="s">
        <v>110</v>
      </c>
      <c r="E35" s="231">
        <v>192</v>
      </c>
      <c r="F35" s="231">
        <v>4.53</v>
      </c>
      <c r="G35" s="231">
        <f t="shared" si="0"/>
        <v>869.76</v>
      </c>
      <c r="H35" s="233">
        <f t="shared" si="1"/>
        <v>-93.887999999999977</v>
      </c>
      <c r="I35" s="231" t="s">
        <v>473</v>
      </c>
      <c r="J35" s="197">
        <f t="shared" si="2"/>
        <v>20</v>
      </c>
      <c r="K35" s="197" t="str">
        <f t="shared" si="2"/>
        <v>THPT Lương Tài số 2</v>
      </c>
      <c r="L35" s="197">
        <f t="shared" si="3"/>
        <v>-93.887999999999977</v>
      </c>
    </row>
    <row r="36" spans="1:12" ht="18.75" customHeight="1">
      <c r="A36" s="203">
        <v>44</v>
      </c>
      <c r="B36" s="203">
        <v>69</v>
      </c>
      <c r="C36" s="231">
        <v>21</v>
      </c>
      <c r="D36" s="232" t="s">
        <v>108</v>
      </c>
      <c r="E36" s="231">
        <v>223</v>
      </c>
      <c r="F36" s="231">
        <v>4.55</v>
      </c>
      <c r="G36" s="231">
        <f t="shared" si="0"/>
        <v>1014.65</v>
      </c>
      <c r="H36" s="233">
        <f t="shared" si="1"/>
        <v>-104.58700000000007</v>
      </c>
      <c r="I36" s="231" t="s">
        <v>473</v>
      </c>
      <c r="J36" s="197">
        <f t="shared" si="2"/>
        <v>21</v>
      </c>
      <c r="K36" s="197" t="str">
        <f t="shared" si="2"/>
        <v>THPT Nguyễn Đăng Đạo</v>
      </c>
      <c r="L36" s="197">
        <f t="shared" si="3"/>
        <v>-104.58700000000007</v>
      </c>
    </row>
    <row r="37" spans="1:12" ht="18.75" customHeight="1">
      <c r="A37" s="203">
        <v>45</v>
      </c>
      <c r="B37" s="203">
        <v>70</v>
      </c>
      <c r="C37" s="231">
        <v>22</v>
      </c>
      <c r="D37" s="232" t="s">
        <v>96</v>
      </c>
      <c r="E37" s="231">
        <v>417</v>
      </c>
      <c r="F37" s="231">
        <v>4.72</v>
      </c>
      <c r="G37" s="231">
        <f t="shared" si="0"/>
        <v>1968.24</v>
      </c>
      <c r="H37" s="233">
        <f t="shared" si="1"/>
        <v>-124.68300000000016</v>
      </c>
      <c r="I37" s="231" t="s">
        <v>473</v>
      </c>
      <c r="J37" s="197">
        <f t="shared" si="2"/>
        <v>22</v>
      </c>
      <c r="K37" s="197" t="str">
        <f t="shared" si="2"/>
        <v>THPT Thuận Thành số 1</v>
      </c>
      <c r="L37" s="197">
        <f t="shared" si="3"/>
        <v>-124.68300000000016</v>
      </c>
    </row>
    <row r="38" spans="1:12" ht="18.75" customHeight="1">
      <c r="A38" s="203">
        <v>46</v>
      </c>
      <c r="B38" s="203">
        <v>72</v>
      </c>
      <c r="C38" s="231">
        <v>23</v>
      </c>
      <c r="D38" s="232" t="s">
        <v>102</v>
      </c>
      <c r="E38" s="231">
        <v>242</v>
      </c>
      <c r="F38" s="231">
        <v>4.32</v>
      </c>
      <c r="G38" s="231">
        <f t="shared" si="0"/>
        <v>1045.44</v>
      </c>
      <c r="H38" s="233">
        <f t="shared" si="1"/>
        <v>-169.15799999999996</v>
      </c>
      <c r="I38" s="231" t="s">
        <v>473</v>
      </c>
      <c r="J38" s="197">
        <f t="shared" si="2"/>
        <v>23</v>
      </c>
      <c r="K38" s="197" t="str">
        <f t="shared" si="2"/>
        <v>THPT Thuận Thành số 2</v>
      </c>
      <c r="L38" s="197">
        <f t="shared" si="3"/>
        <v>-169.15799999999996</v>
      </c>
    </row>
    <row r="39" spans="1:12" s="209" customFormat="1" ht="18.75" customHeight="1">
      <c r="A39" s="207"/>
      <c r="B39" s="207"/>
      <c r="C39" s="204"/>
      <c r="D39" s="208" t="s">
        <v>213</v>
      </c>
      <c r="E39" s="208">
        <f>SUM(E4:E38)</f>
        <v>5312</v>
      </c>
      <c r="F39" s="208">
        <v>4.8899999999999997</v>
      </c>
      <c r="G39" s="204">
        <f t="shared" si="0"/>
        <v>25975.679999999997</v>
      </c>
      <c r="H39" s="206">
        <f t="shared" si="1"/>
        <v>-685.24800000000232</v>
      </c>
      <c r="I39" s="206"/>
      <c r="J39" s="197">
        <f t="shared" si="2"/>
        <v>0</v>
      </c>
      <c r="K39" s="197" t="str">
        <f t="shared" si="2"/>
        <v>Cộng</v>
      </c>
      <c r="L39" s="197">
        <f t="shared" si="3"/>
        <v>-685.24800000000232</v>
      </c>
    </row>
    <row r="40" spans="1:12" s="209" customFormat="1" ht="18.75" customHeight="1">
      <c r="C40" s="204"/>
      <c r="D40" s="210" t="s">
        <v>214</v>
      </c>
      <c r="E40" s="208"/>
      <c r="F40" s="208">
        <v>5.0190000000000001</v>
      </c>
      <c r="G40" s="204"/>
      <c r="H40" s="206"/>
      <c r="I40" s="206"/>
      <c r="J40" s="197">
        <f t="shared" si="2"/>
        <v>0</v>
      </c>
      <c r="K40" s="197" t="str">
        <f t="shared" si="2"/>
        <v>Toàn quốc</v>
      </c>
      <c r="L40" s="197">
        <f t="shared" si="3"/>
        <v>0</v>
      </c>
    </row>
    <row r="41" spans="1:12">
      <c r="A41" s="196"/>
      <c r="J41" s="197">
        <f t="shared" si="2"/>
        <v>0</v>
      </c>
      <c r="K41" s="197">
        <f t="shared" si="2"/>
        <v>0</v>
      </c>
      <c r="L41" s="197">
        <f t="shared" si="3"/>
        <v>0</v>
      </c>
    </row>
    <row r="42" spans="1:12">
      <c r="J42" s="197">
        <f t="shared" si="2"/>
        <v>0</v>
      </c>
      <c r="K42" s="197">
        <f t="shared" si="2"/>
        <v>0</v>
      </c>
      <c r="L42" s="197">
        <f t="shared" si="3"/>
        <v>0</v>
      </c>
    </row>
    <row r="43" spans="1:12">
      <c r="J43" s="197">
        <f t="shared" si="2"/>
        <v>0</v>
      </c>
      <c r="K43" s="197">
        <f t="shared" si="2"/>
        <v>0</v>
      </c>
      <c r="L43" s="197">
        <f t="shared" si="3"/>
        <v>0</v>
      </c>
    </row>
    <row r="44" spans="1:12">
      <c r="J44" s="197">
        <f t="shared" si="2"/>
        <v>0</v>
      </c>
      <c r="K44" s="197">
        <f t="shared" si="2"/>
        <v>0</v>
      </c>
      <c r="L44" s="197">
        <f t="shared" si="3"/>
        <v>0</v>
      </c>
    </row>
    <row r="45" spans="1:12">
      <c r="J45" s="197">
        <f t="shared" si="2"/>
        <v>0</v>
      </c>
      <c r="K45" s="197">
        <f t="shared" si="2"/>
        <v>0</v>
      </c>
      <c r="L45" s="197">
        <f t="shared" si="3"/>
        <v>0</v>
      </c>
    </row>
    <row r="46" spans="1:12">
      <c r="J46" s="197">
        <f t="shared" si="2"/>
        <v>0</v>
      </c>
      <c r="K46" s="197">
        <f t="shared" si="2"/>
        <v>0</v>
      </c>
      <c r="L46" s="197">
        <f t="shared" si="3"/>
        <v>0</v>
      </c>
    </row>
    <row r="47" spans="1:12">
      <c r="J47" s="197">
        <f t="shared" si="2"/>
        <v>0</v>
      </c>
      <c r="K47" s="197">
        <f t="shared" si="2"/>
        <v>0</v>
      </c>
      <c r="L47" s="197">
        <f t="shared" si="3"/>
        <v>0</v>
      </c>
    </row>
    <row r="48" spans="1:12">
      <c r="J48" s="197">
        <f t="shared" si="2"/>
        <v>0</v>
      </c>
      <c r="K48" s="197">
        <f t="shared" si="2"/>
        <v>0</v>
      </c>
      <c r="L48" s="197">
        <f t="shared" si="3"/>
        <v>0</v>
      </c>
    </row>
    <row r="49" spans="10:12">
      <c r="J49" s="197">
        <f t="shared" si="2"/>
        <v>0</v>
      </c>
      <c r="K49" s="197">
        <f t="shared" si="2"/>
        <v>0</v>
      </c>
      <c r="L49" s="197">
        <f t="shared" si="3"/>
        <v>0</v>
      </c>
    </row>
    <row r="50" spans="10:12">
      <c r="J50" s="197">
        <f t="shared" si="2"/>
        <v>0</v>
      </c>
      <c r="K50" s="197">
        <f t="shared" si="2"/>
        <v>0</v>
      </c>
      <c r="L50" s="197">
        <f t="shared" si="3"/>
        <v>0</v>
      </c>
    </row>
    <row r="51" spans="10:12">
      <c r="J51" s="197">
        <f t="shared" si="2"/>
        <v>0</v>
      </c>
      <c r="K51" s="197">
        <f t="shared" si="2"/>
        <v>0</v>
      </c>
      <c r="L51" s="197">
        <f t="shared" si="3"/>
        <v>0</v>
      </c>
    </row>
    <row r="52" spans="10:12">
      <c r="J52" s="197">
        <f t="shared" si="2"/>
        <v>0</v>
      </c>
      <c r="K52" s="197">
        <f t="shared" si="2"/>
        <v>0</v>
      </c>
      <c r="L52" s="197">
        <f t="shared" si="3"/>
        <v>0</v>
      </c>
    </row>
  </sheetData>
  <mergeCells count="2">
    <mergeCell ref="C1:H1"/>
    <mergeCell ref="C2:H2"/>
  </mergeCells>
  <pageMargins left="0.86458333333333337" right="0.51041666666666663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ECD2-AFFA-4942-B430-B41D4E1C6DF3}">
  <dimension ref="A1:AP36"/>
  <sheetViews>
    <sheetView view="pageLayout" topLeftCell="AD1" zoomScale="85" zoomScaleNormal="100" zoomScalePageLayoutView="85" workbookViewId="0">
      <selection activeCell="I24" sqref="I24"/>
    </sheetView>
  </sheetViews>
  <sheetFormatPr defaultRowHeight="15.75"/>
  <cols>
    <col min="1" max="1" width="21.7109375" style="31" customWidth="1"/>
    <col min="2" max="2" width="6.85546875" style="31" customWidth="1"/>
    <col min="3" max="4" width="6.85546875" style="195" customWidth="1"/>
    <col min="5" max="5" width="6.85546875" style="31" customWidth="1"/>
    <col min="6" max="6" width="7.7109375" style="31" customWidth="1"/>
    <col min="7" max="7" width="6.85546875" style="31" customWidth="1"/>
    <col min="8" max="8" width="23.85546875" style="31" customWidth="1"/>
    <col min="9" max="14" width="6.85546875" style="31" customWidth="1"/>
    <col min="15" max="15" width="20" style="195" customWidth="1"/>
    <col min="16" max="17" width="6.7109375" style="31" customWidth="1"/>
    <col min="18" max="18" width="6.7109375" style="195" customWidth="1"/>
    <col min="19" max="19" width="6.7109375" style="31" customWidth="1"/>
    <col min="20" max="20" width="7.85546875" style="31" customWidth="1"/>
    <col min="21" max="21" width="6.7109375" style="31" customWidth="1"/>
    <col min="22" max="22" width="27.5703125" style="31" customWidth="1"/>
    <col min="23" max="26" width="6.7109375" style="31" customWidth="1"/>
    <col min="27" max="27" width="7.7109375" style="31" customWidth="1"/>
    <col min="28" max="28" width="6.7109375" style="31" customWidth="1"/>
    <col min="29" max="29" width="20.7109375" style="31" customWidth="1"/>
    <col min="30" max="30" width="7.140625" style="31" customWidth="1"/>
    <col min="31" max="31" width="7.140625" style="195" customWidth="1"/>
    <col min="32" max="34" width="7.140625" style="31" customWidth="1"/>
    <col min="35" max="35" width="7.140625" style="195" customWidth="1"/>
    <col min="36" max="36" width="23.140625" style="195" customWidth="1"/>
    <col min="37" max="41" width="7.7109375" style="195" customWidth="1"/>
    <col min="42" max="42" width="7.140625" style="195" customWidth="1"/>
    <col min="43" max="16384" width="9.140625" style="31"/>
  </cols>
  <sheetData>
    <row r="1" spans="1:42">
      <c r="A1" s="244" t="s">
        <v>141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 t="s">
        <v>141</v>
      </c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 t="s">
        <v>141</v>
      </c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165"/>
    </row>
    <row r="2" spans="1:42">
      <c r="A2" s="243" t="s">
        <v>444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 t="s">
        <v>445</v>
      </c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 t="s">
        <v>446</v>
      </c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164"/>
    </row>
    <row r="3" spans="1:42">
      <c r="A3" s="32"/>
      <c r="B3" s="246" t="s">
        <v>142</v>
      </c>
      <c r="C3" s="246"/>
      <c r="D3" s="245" t="s">
        <v>143</v>
      </c>
      <c r="E3" s="245"/>
      <c r="F3" s="245" t="s">
        <v>144</v>
      </c>
      <c r="G3" s="245"/>
      <c r="H3" s="32"/>
      <c r="I3" s="246" t="s">
        <v>142</v>
      </c>
      <c r="J3" s="246"/>
      <c r="K3" s="245" t="s">
        <v>143</v>
      </c>
      <c r="L3" s="245"/>
      <c r="M3" s="245" t="s">
        <v>144</v>
      </c>
      <c r="N3" s="245"/>
      <c r="O3" s="32"/>
      <c r="P3" s="246" t="s">
        <v>142</v>
      </c>
      <c r="Q3" s="246"/>
      <c r="R3" s="245" t="s">
        <v>143</v>
      </c>
      <c r="S3" s="245"/>
      <c r="T3" s="245" t="s">
        <v>144</v>
      </c>
      <c r="U3" s="245"/>
      <c r="V3" s="32"/>
      <c r="W3" s="246" t="s">
        <v>142</v>
      </c>
      <c r="X3" s="246"/>
      <c r="Y3" s="245" t="s">
        <v>143</v>
      </c>
      <c r="Z3" s="245"/>
      <c r="AA3" s="245" t="s">
        <v>144</v>
      </c>
      <c r="AB3" s="245"/>
      <c r="AC3" s="32"/>
      <c r="AD3" s="246" t="s">
        <v>142</v>
      </c>
      <c r="AE3" s="246"/>
      <c r="AF3" s="245" t="s">
        <v>143</v>
      </c>
      <c r="AG3" s="245"/>
      <c r="AH3" s="245" t="s">
        <v>144</v>
      </c>
      <c r="AI3" s="245"/>
      <c r="AJ3" s="32"/>
      <c r="AK3" s="246" t="s">
        <v>142</v>
      </c>
      <c r="AL3" s="246"/>
      <c r="AM3" s="245" t="s">
        <v>143</v>
      </c>
      <c r="AN3" s="245"/>
      <c r="AO3" s="245" t="s">
        <v>144</v>
      </c>
      <c r="AP3" s="245"/>
    </row>
    <row r="4" spans="1:42">
      <c r="A4" s="33" t="s">
        <v>20</v>
      </c>
      <c r="B4" s="34" t="s">
        <v>2</v>
      </c>
      <c r="C4" s="33" t="s">
        <v>3</v>
      </c>
      <c r="D4" s="179" t="s">
        <v>2</v>
      </c>
      <c r="E4" s="167" t="s">
        <v>3</v>
      </c>
      <c r="F4" s="179" t="s">
        <v>145</v>
      </c>
      <c r="G4" s="166" t="s">
        <v>3</v>
      </c>
      <c r="H4" s="33" t="s">
        <v>20</v>
      </c>
      <c r="I4" s="34" t="s">
        <v>2</v>
      </c>
      <c r="J4" s="33" t="s">
        <v>3</v>
      </c>
      <c r="K4" s="179" t="s">
        <v>2</v>
      </c>
      <c r="L4" s="167" t="s">
        <v>3</v>
      </c>
      <c r="M4" s="179" t="s">
        <v>145</v>
      </c>
      <c r="N4" s="166" t="s">
        <v>3</v>
      </c>
      <c r="O4" s="33" t="s">
        <v>20</v>
      </c>
      <c r="P4" s="34" t="s">
        <v>2</v>
      </c>
      <c r="Q4" s="33" t="s">
        <v>3</v>
      </c>
      <c r="R4" s="179" t="s">
        <v>2</v>
      </c>
      <c r="S4" s="167" t="s">
        <v>3</v>
      </c>
      <c r="T4" s="179" t="s">
        <v>145</v>
      </c>
      <c r="U4" s="180" t="s">
        <v>3</v>
      </c>
      <c r="V4" s="33" t="s">
        <v>20</v>
      </c>
      <c r="W4" s="34" t="s">
        <v>2</v>
      </c>
      <c r="X4" s="33" t="s">
        <v>3</v>
      </c>
      <c r="Y4" s="179" t="s">
        <v>2</v>
      </c>
      <c r="Z4" s="167" t="s">
        <v>3</v>
      </c>
      <c r="AA4" s="179" t="s">
        <v>145</v>
      </c>
      <c r="AB4" s="180" t="s">
        <v>3</v>
      </c>
      <c r="AC4" s="33" t="s">
        <v>20</v>
      </c>
      <c r="AD4" s="34" t="s">
        <v>2</v>
      </c>
      <c r="AE4" s="33" t="s">
        <v>3</v>
      </c>
      <c r="AF4" s="179" t="s">
        <v>2</v>
      </c>
      <c r="AG4" s="167" t="s">
        <v>3</v>
      </c>
      <c r="AH4" s="179" t="s">
        <v>145</v>
      </c>
      <c r="AI4" s="180" t="s">
        <v>3</v>
      </c>
      <c r="AJ4" s="33" t="s">
        <v>20</v>
      </c>
      <c r="AK4" s="34" t="s">
        <v>2</v>
      </c>
      <c r="AL4" s="33" t="s">
        <v>3</v>
      </c>
      <c r="AM4" s="179" t="s">
        <v>2</v>
      </c>
      <c r="AN4" s="167" t="s">
        <v>3</v>
      </c>
      <c r="AO4" s="179" t="s">
        <v>145</v>
      </c>
      <c r="AP4" s="180" t="s">
        <v>3</v>
      </c>
    </row>
    <row r="5" spans="1:42" ht="14.25" customHeight="1">
      <c r="A5" s="35" t="s">
        <v>149</v>
      </c>
      <c r="B5" s="182">
        <v>6.734</v>
      </c>
      <c r="C5" s="183">
        <v>62</v>
      </c>
      <c r="D5" s="102">
        <v>6.97</v>
      </c>
      <c r="E5" s="181">
        <v>16</v>
      </c>
      <c r="F5" s="102">
        <v>-0.23599999999999977</v>
      </c>
      <c r="G5" s="36">
        <v>63</v>
      </c>
      <c r="H5" s="35" t="s">
        <v>150</v>
      </c>
      <c r="I5" s="182">
        <v>7.73</v>
      </c>
      <c r="J5" s="183">
        <v>18</v>
      </c>
      <c r="K5" s="102">
        <v>6.99</v>
      </c>
      <c r="L5" s="181">
        <v>14</v>
      </c>
      <c r="M5" s="102">
        <v>0.74000000000000021</v>
      </c>
      <c r="N5" s="36">
        <v>31</v>
      </c>
      <c r="O5" s="35" t="s">
        <v>149</v>
      </c>
      <c r="P5" s="184">
        <v>6.7489999999999997</v>
      </c>
      <c r="Q5" s="181">
        <v>62</v>
      </c>
      <c r="R5" s="102">
        <v>7.3970000000000002</v>
      </c>
      <c r="S5" s="181">
        <v>1</v>
      </c>
      <c r="T5" s="185">
        <v>-0.64800000000000058</v>
      </c>
      <c r="U5" s="36">
        <v>63</v>
      </c>
      <c r="V5" s="35" t="s">
        <v>151</v>
      </c>
      <c r="W5" s="184">
        <v>7.8259999999999996</v>
      </c>
      <c r="X5" s="181">
        <v>13</v>
      </c>
      <c r="Y5" s="102">
        <v>7.0890000000000004</v>
      </c>
      <c r="Z5" s="181">
        <v>9</v>
      </c>
      <c r="AA5" s="185">
        <v>0.73699999999999921</v>
      </c>
      <c r="AB5" s="36">
        <v>31</v>
      </c>
      <c r="AC5" s="35" t="s">
        <v>149</v>
      </c>
      <c r="AD5" s="102">
        <v>7.0519999999999996</v>
      </c>
      <c r="AE5" s="181">
        <v>61</v>
      </c>
      <c r="AF5" s="102">
        <v>5.98</v>
      </c>
      <c r="AG5" s="181">
        <v>1</v>
      </c>
      <c r="AH5" s="185">
        <v>1.0719999999999992</v>
      </c>
      <c r="AI5" s="36">
        <v>63</v>
      </c>
      <c r="AJ5" s="35" t="s">
        <v>152</v>
      </c>
      <c r="AK5" s="102">
        <v>7.7409999999999997</v>
      </c>
      <c r="AL5" s="181">
        <v>24</v>
      </c>
      <c r="AM5" s="102">
        <v>5.149</v>
      </c>
      <c r="AN5" s="181">
        <v>28</v>
      </c>
      <c r="AO5" s="185">
        <v>2.5919999999999996</v>
      </c>
      <c r="AP5" s="36">
        <v>31</v>
      </c>
    </row>
    <row r="6" spans="1:42" ht="14.25" customHeight="1">
      <c r="A6" s="35" t="s">
        <v>146</v>
      </c>
      <c r="B6" s="182">
        <v>6.859</v>
      </c>
      <c r="C6" s="183">
        <v>60</v>
      </c>
      <c r="D6" s="102">
        <v>7.0060000000000002</v>
      </c>
      <c r="E6" s="181">
        <v>12</v>
      </c>
      <c r="F6" s="102">
        <v>-0.14700000000000024</v>
      </c>
      <c r="G6" s="36">
        <v>62</v>
      </c>
      <c r="H6" s="35" t="s">
        <v>151</v>
      </c>
      <c r="I6" s="182">
        <v>7.883</v>
      </c>
      <c r="J6" s="183">
        <v>13</v>
      </c>
      <c r="K6" s="102">
        <v>7.12</v>
      </c>
      <c r="L6" s="181">
        <v>4</v>
      </c>
      <c r="M6" s="102">
        <v>0.7629999999999999</v>
      </c>
      <c r="N6" s="36">
        <v>30</v>
      </c>
      <c r="O6" s="35" t="s">
        <v>158</v>
      </c>
      <c r="P6" s="184">
        <v>6.94</v>
      </c>
      <c r="Q6" s="181">
        <v>58</v>
      </c>
      <c r="R6" s="102">
        <v>7.0460000000000003</v>
      </c>
      <c r="S6" s="181">
        <v>13</v>
      </c>
      <c r="T6" s="185">
        <v>-0.10599999999999987</v>
      </c>
      <c r="U6" s="36">
        <v>62</v>
      </c>
      <c r="V6" s="35" t="s">
        <v>159</v>
      </c>
      <c r="W6" s="184">
        <v>7.21</v>
      </c>
      <c r="X6" s="181">
        <v>46</v>
      </c>
      <c r="Y6" s="102">
        <v>6.4690000000000003</v>
      </c>
      <c r="Z6" s="181">
        <v>51</v>
      </c>
      <c r="AA6" s="185">
        <v>0.74099999999999966</v>
      </c>
      <c r="AB6" s="36">
        <v>30</v>
      </c>
      <c r="AC6" s="35" t="s">
        <v>146</v>
      </c>
      <c r="AD6" s="102">
        <v>6.8940000000000001</v>
      </c>
      <c r="AE6" s="181">
        <v>62</v>
      </c>
      <c r="AF6" s="102">
        <v>5.7450000000000001</v>
      </c>
      <c r="AG6" s="181">
        <v>3</v>
      </c>
      <c r="AH6" s="185">
        <v>1.149</v>
      </c>
      <c r="AI6" s="36">
        <v>62</v>
      </c>
      <c r="AJ6" s="35" t="s">
        <v>160</v>
      </c>
      <c r="AK6" s="102">
        <v>7.3120000000000003</v>
      </c>
      <c r="AL6" s="181">
        <v>47</v>
      </c>
      <c r="AM6" s="102">
        <v>4.7190000000000003</v>
      </c>
      <c r="AN6" s="181">
        <v>54</v>
      </c>
      <c r="AO6" s="185">
        <v>2.593</v>
      </c>
      <c r="AP6" s="36">
        <v>30</v>
      </c>
    </row>
    <row r="7" spans="1:42" ht="14.25" customHeight="1">
      <c r="A7" s="35" t="s">
        <v>158</v>
      </c>
      <c r="B7" s="182">
        <v>6.952</v>
      </c>
      <c r="C7" s="183">
        <v>58</v>
      </c>
      <c r="D7" s="102">
        <v>6.9160000000000004</v>
      </c>
      <c r="E7" s="181">
        <v>21</v>
      </c>
      <c r="F7" s="102">
        <v>3.5999999999999588E-2</v>
      </c>
      <c r="G7" s="36">
        <v>61</v>
      </c>
      <c r="H7" s="35" t="s">
        <v>165</v>
      </c>
      <c r="I7" s="182">
        <v>8.0039999999999996</v>
      </c>
      <c r="J7" s="183">
        <v>9</v>
      </c>
      <c r="K7" s="102">
        <v>7.2359999999999998</v>
      </c>
      <c r="L7" s="181">
        <v>5</v>
      </c>
      <c r="M7" s="102">
        <v>0.76799999999999979</v>
      </c>
      <c r="N7" s="36">
        <v>29</v>
      </c>
      <c r="O7" s="35" t="s">
        <v>166</v>
      </c>
      <c r="P7" s="184">
        <v>6.9059999999999997</v>
      </c>
      <c r="Q7" s="181">
        <v>60</v>
      </c>
      <c r="R7" s="102">
        <v>6.9690000000000003</v>
      </c>
      <c r="S7" s="181">
        <v>17</v>
      </c>
      <c r="T7" s="185">
        <v>-6.3000000000000611E-2</v>
      </c>
      <c r="U7" s="36">
        <v>61</v>
      </c>
      <c r="V7" s="35" t="s">
        <v>221</v>
      </c>
      <c r="W7" s="184">
        <v>7.2480000000000002</v>
      </c>
      <c r="X7" s="181">
        <v>48</v>
      </c>
      <c r="Y7" s="102">
        <v>6.4359999999999999</v>
      </c>
      <c r="Z7" s="181">
        <v>55</v>
      </c>
      <c r="AA7" s="185">
        <v>0.81200000000000028</v>
      </c>
      <c r="AB7" s="36">
        <v>29</v>
      </c>
      <c r="AC7" s="35" t="s">
        <v>153</v>
      </c>
      <c r="AD7" s="102">
        <v>6.81</v>
      </c>
      <c r="AE7" s="181">
        <v>63</v>
      </c>
      <c r="AF7" s="102">
        <v>5.5090000000000003</v>
      </c>
      <c r="AG7" s="181">
        <v>9</v>
      </c>
      <c r="AH7" s="185">
        <v>1.3009999999999993</v>
      </c>
      <c r="AI7" s="36">
        <v>61</v>
      </c>
      <c r="AJ7" s="35" t="s">
        <v>167</v>
      </c>
      <c r="AK7" s="102">
        <v>7.86</v>
      </c>
      <c r="AL7" s="181">
        <v>17</v>
      </c>
      <c r="AM7" s="102">
        <v>5.266</v>
      </c>
      <c r="AN7" s="181">
        <v>19</v>
      </c>
      <c r="AO7" s="185">
        <v>2.5940000000000003</v>
      </c>
      <c r="AP7" s="36">
        <v>29</v>
      </c>
    </row>
    <row r="8" spans="1:42" ht="14.25" customHeight="1">
      <c r="A8" s="35" t="s">
        <v>174</v>
      </c>
      <c r="B8" s="182">
        <v>6.758</v>
      </c>
      <c r="C8" s="183">
        <v>61</v>
      </c>
      <c r="D8" s="102">
        <v>6.7</v>
      </c>
      <c r="E8" s="181">
        <v>33</v>
      </c>
      <c r="F8" s="102">
        <v>5.7999999999999829E-2</v>
      </c>
      <c r="G8" s="36">
        <v>60</v>
      </c>
      <c r="H8" s="35" t="s">
        <v>147</v>
      </c>
      <c r="I8" s="182">
        <v>7.2480000000000002</v>
      </c>
      <c r="J8" s="183">
        <v>40</v>
      </c>
      <c r="K8" s="102">
        <v>6.4539999999999997</v>
      </c>
      <c r="L8" s="181">
        <v>31</v>
      </c>
      <c r="M8" s="102">
        <v>0.79400000000000048</v>
      </c>
      <c r="N8" s="36">
        <v>28</v>
      </c>
      <c r="O8" s="35" t="s">
        <v>146</v>
      </c>
      <c r="P8" s="184">
        <v>7.04</v>
      </c>
      <c r="Q8" s="181">
        <v>56</v>
      </c>
      <c r="R8" s="102">
        <v>7.0640000000000001</v>
      </c>
      <c r="S8" s="181">
        <v>11</v>
      </c>
      <c r="T8" s="185">
        <v>-2.4000000000000021E-2</v>
      </c>
      <c r="U8" s="36">
        <v>60</v>
      </c>
      <c r="V8" s="35" t="s">
        <v>171</v>
      </c>
      <c r="W8" s="184">
        <v>7.2009999999999996</v>
      </c>
      <c r="X8" s="181">
        <v>44</v>
      </c>
      <c r="Y8" s="102">
        <v>6.3440000000000003</v>
      </c>
      <c r="Z8" s="181">
        <v>57</v>
      </c>
      <c r="AA8" s="185">
        <v>0.85699999999999932</v>
      </c>
      <c r="AB8" s="36">
        <v>28</v>
      </c>
      <c r="AC8" s="35" t="s">
        <v>168</v>
      </c>
      <c r="AD8" s="102">
        <v>7.3040000000000003</v>
      </c>
      <c r="AE8" s="181">
        <v>50</v>
      </c>
      <c r="AF8" s="102">
        <v>5.6369999999999996</v>
      </c>
      <c r="AG8" s="181">
        <v>4</v>
      </c>
      <c r="AH8" s="185">
        <v>1.6670000000000007</v>
      </c>
      <c r="AI8" s="36">
        <v>60</v>
      </c>
      <c r="AJ8" s="35" t="s">
        <v>173</v>
      </c>
      <c r="AK8" s="102">
        <v>7.7220000000000004</v>
      </c>
      <c r="AL8" s="181">
        <v>25</v>
      </c>
      <c r="AM8" s="102">
        <v>5.1269999999999998</v>
      </c>
      <c r="AN8" s="181">
        <v>30</v>
      </c>
      <c r="AO8" s="185">
        <v>2.5950000000000006</v>
      </c>
      <c r="AP8" s="36">
        <v>28</v>
      </c>
    </row>
    <row r="9" spans="1:42" ht="14.25" customHeight="1">
      <c r="A9" s="35" t="s">
        <v>153</v>
      </c>
      <c r="B9" s="182">
        <v>6.6079999999999997</v>
      </c>
      <c r="C9" s="183">
        <v>63</v>
      </c>
      <c r="D9" s="102">
        <v>6.5359999999999996</v>
      </c>
      <c r="E9" s="181">
        <v>41</v>
      </c>
      <c r="F9" s="102">
        <v>7.2000000000000064E-2</v>
      </c>
      <c r="G9" s="36">
        <v>59</v>
      </c>
      <c r="H9" s="35" t="s">
        <v>170</v>
      </c>
      <c r="I9" s="182">
        <v>7.7370000000000001</v>
      </c>
      <c r="J9" s="183">
        <v>17</v>
      </c>
      <c r="K9" s="102">
        <v>6.9420000000000002</v>
      </c>
      <c r="L9" s="181">
        <v>19</v>
      </c>
      <c r="M9" s="102">
        <v>0.79499999999999993</v>
      </c>
      <c r="N9" s="36">
        <v>27</v>
      </c>
      <c r="O9" s="35" t="s">
        <v>156</v>
      </c>
      <c r="P9" s="184">
        <v>7.1420000000000003</v>
      </c>
      <c r="Q9" s="181">
        <v>52</v>
      </c>
      <c r="R9" s="102">
        <v>7.1420000000000003</v>
      </c>
      <c r="S9" s="181">
        <v>6</v>
      </c>
      <c r="T9" s="185">
        <v>0</v>
      </c>
      <c r="U9" s="36">
        <v>59</v>
      </c>
      <c r="V9" s="35" t="s">
        <v>179</v>
      </c>
      <c r="W9" s="184">
        <v>7.3639999999999999</v>
      </c>
      <c r="X9" s="181">
        <v>36</v>
      </c>
      <c r="Y9" s="102">
        <v>6.45</v>
      </c>
      <c r="Z9" s="181">
        <v>52</v>
      </c>
      <c r="AA9" s="185">
        <v>0.9139999999999997</v>
      </c>
      <c r="AB9" s="36">
        <v>27</v>
      </c>
      <c r="AC9" s="35" t="s">
        <v>156</v>
      </c>
      <c r="AD9" s="102">
        <v>7.2779999999999996</v>
      </c>
      <c r="AE9" s="181">
        <v>51</v>
      </c>
      <c r="AF9" s="102">
        <v>5.54</v>
      </c>
      <c r="AG9" s="181">
        <v>6</v>
      </c>
      <c r="AH9" s="185">
        <v>1.7379999999999995</v>
      </c>
      <c r="AI9" s="36">
        <v>59</v>
      </c>
      <c r="AJ9" s="35" t="s">
        <v>180</v>
      </c>
      <c r="AK9" s="102">
        <v>7.7679999999999998</v>
      </c>
      <c r="AL9" s="181">
        <v>21</v>
      </c>
      <c r="AM9" s="102">
        <v>5.1509999999999998</v>
      </c>
      <c r="AN9" s="181">
        <v>27</v>
      </c>
      <c r="AO9" s="185">
        <v>2.617</v>
      </c>
      <c r="AP9" s="36">
        <v>27</v>
      </c>
    </row>
    <row r="10" spans="1:42" ht="14.25" customHeight="1">
      <c r="A10" s="35" t="s">
        <v>166</v>
      </c>
      <c r="B10" s="182">
        <v>7.0960000000000001</v>
      </c>
      <c r="C10" s="183">
        <v>50</v>
      </c>
      <c r="D10" s="102">
        <v>7.0039999999999996</v>
      </c>
      <c r="E10" s="181">
        <v>13</v>
      </c>
      <c r="F10" s="102">
        <v>9.2000000000000526E-2</v>
      </c>
      <c r="G10" s="36">
        <v>58</v>
      </c>
      <c r="H10" s="35" t="s">
        <v>186</v>
      </c>
      <c r="I10" s="182">
        <v>7.2169999999999996</v>
      </c>
      <c r="J10" s="183">
        <v>42</v>
      </c>
      <c r="K10" s="102">
        <v>6.4210000000000003</v>
      </c>
      <c r="L10" s="181">
        <v>51</v>
      </c>
      <c r="M10" s="102">
        <v>0.79599999999999937</v>
      </c>
      <c r="N10" s="36">
        <v>26</v>
      </c>
      <c r="O10" s="35" t="s">
        <v>174</v>
      </c>
      <c r="P10" s="184">
        <v>6.92</v>
      </c>
      <c r="Q10" s="181">
        <v>59</v>
      </c>
      <c r="R10" s="102">
        <v>6.78</v>
      </c>
      <c r="S10" s="181">
        <v>33</v>
      </c>
      <c r="T10" s="185">
        <v>0.13999999999999968</v>
      </c>
      <c r="U10" s="36">
        <v>58</v>
      </c>
      <c r="V10" s="35" t="s">
        <v>186</v>
      </c>
      <c r="W10" s="184">
        <v>7.367</v>
      </c>
      <c r="X10" s="181">
        <v>35</v>
      </c>
      <c r="Y10" s="102">
        <v>6.444</v>
      </c>
      <c r="Z10" s="181">
        <v>53</v>
      </c>
      <c r="AA10" s="185">
        <v>0.92300000000000004</v>
      </c>
      <c r="AB10" s="36">
        <v>26</v>
      </c>
      <c r="AC10" s="35" t="s">
        <v>176</v>
      </c>
      <c r="AD10" s="102">
        <v>7.274</v>
      </c>
      <c r="AE10" s="181">
        <v>52</v>
      </c>
      <c r="AF10" s="102">
        <v>5.5119999999999996</v>
      </c>
      <c r="AG10" s="181">
        <v>8</v>
      </c>
      <c r="AH10" s="185">
        <v>1.7620000000000005</v>
      </c>
      <c r="AI10" s="36">
        <v>58</v>
      </c>
      <c r="AJ10" s="35" t="s">
        <v>171</v>
      </c>
      <c r="AK10" s="102">
        <v>7.2640000000000002</v>
      </c>
      <c r="AL10" s="181">
        <v>56</v>
      </c>
      <c r="AM10" s="102">
        <v>4.6349999999999998</v>
      </c>
      <c r="AN10" s="181">
        <v>59</v>
      </c>
      <c r="AO10" s="185">
        <v>2.6290000000000004</v>
      </c>
      <c r="AP10" s="36">
        <v>26</v>
      </c>
    </row>
    <row r="11" spans="1:42" ht="14.25" customHeight="1">
      <c r="A11" s="35" t="s">
        <v>22</v>
      </c>
      <c r="B11" s="182">
        <v>7.53</v>
      </c>
      <c r="C11" s="183">
        <v>27</v>
      </c>
      <c r="D11" s="102">
        <v>7.391</v>
      </c>
      <c r="E11" s="181">
        <v>3</v>
      </c>
      <c r="F11" s="102">
        <v>0.13900000000000023</v>
      </c>
      <c r="G11" s="36">
        <v>57</v>
      </c>
      <c r="H11" s="35" t="s">
        <v>221</v>
      </c>
      <c r="I11" s="182">
        <v>7.1120000000000001</v>
      </c>
      <c r="J11" s="183">
        <v>48</v>
      </c>
      <c r="K11" s="102">
        <v>6.3159999999999998</v>
      </c>
      <c r="L11" s="181">
        <v>58</v>
      </c>
      <c r="M11" s="102">
        <v>0.79600000000000026</v>
      </c>
      <c r="N11" s="36">
        <v>25</v>
      </c>
      <c r="O11" s="35" t="s">
        <v>153</v>
      </c>
      <c r="P11" s="184">
        <v>6.59</v>
      </c>
      <c r="Q11" s="181">
        <v>63</v>
      </c>
      <c r="R11" s="102">
        <v>6.44</v>
      </c>
      <c r="S11" s="181">
        <v>54</v>
      </c>
      <c r="T11" s="185">
        <v>0.14999999999999947</v>
      </c>
      <c r="U11" s="36">
        <v>57</v>
      </c>
      <c r="V11" s="35" t="s">
        <v>152</v>
      </c>
      <c r="W11" s="184">
        <v>7.6470000000000002</v>
      </c>
      <c r="X11" s="181">
        <v>22</v>
      </c>
      <c r="Y11" s="102">
        <v>6.7190000000000003</v>
      </c>
      <c r="Z11" s="181">
        <v>36</v>
      </c>
      <c r="AA11" s="185">
        <v>0.92799999999999994</v>
      </c>
      <c r="AB11" s="36">
        <v>25</v>
      </c>
      <c r="AC11" s="35" t="s">
        <v>188</v>
      </c>
      <c r="AD11" s="102">
        <v>7.3339999999999996</v>
      </c>
      <c r="AE11" s="181">
        <v>44</v>
      </c>
      <c r="AF11" s="102">
        <v>5.4640000000000004</v>
      </c>
      <c r="AG11" s="181">
        <v>11</v>
      </c>
      <c r="AH11" s="185">
        <v>1.8699999999999992</v>
      </c>
      <c r="AI11" s="36">
        <v>57</v>
      </c>
      <c r="AJ11" s="35" t="s">
        <v>189</v>
      </c>
      <c r="AK11" s="102">
        <v>8.0250000000000004</v>
      </c>
      <c r="AL11" s="181">
        <v>8</v>
      </c>
      <c r="AM11" s="102">
        <v>5.3789999999999996</v>
      </c>
      <c r="AN11" s="181">
        <v>14</v>
      </c>
      <c r="AO11" s="185">
        <v>2.6460000000000008</v>
      </c>
      <c r="AP11" s="36">
        <v>25</v>
      </c>
    </row>
    <row r="12" spans="1:42" ht="14.25" customHeight="1">
      <c r="A12" s="35" t="s">
        <v>193</v>
      </c>
      <c r="B12" s="182">
        <v>7.25</v>
      </c>
      <c r="C12" s="183">
        <v>39</v>
      </c>
      <c r="D12" s="102">
        <v>7.0430000000000001</v>
      </c>
      <c r="E12" s="181">
        <v>11</v>
      </c>
      <c r="F12" s="102">
        <v>0.20699999999999985</v>
      </c>
      <c r="G12" s="36">
        <v>56</v>
      </c>
      <c r="H12" s="35" t="s">
        <v>191</v>
      </c>
      <c r="I12" s="182">
        <v>7.782</v>
      </c>
      <c r="J12" s="183">
        <v>16</v>
      </c>
      <c r="K12" s="102">
        <v>6.9690000000000003</v>
      </c>
      <c r="L12" s="181">
        <v>17</v>
      </c>
      <c r="M12" s="102">
        <v>0.81299999999999972</v>
      </c>
      <c r="N12" s="36">
        <v>24</v>
      </c>
      <c r="O12" s="35" t="s">
        <v>182</v>
      </c>
      <c r="P12" s="184">
        <v>7.15</v>
      </c>
      <c r="Q12" s="181">
        <v>51</v>
      </c>
      <c r="R12" s="102">
        <v>6.9619999999999997</v>
      </c>
      <c r="S12" s="181">
        <v>18</v>
      </c>
      <c r="T12" s="185">
        <v>0.18800000000000061</v>
      </c>
      <c r="U12" s="36">
        <v>56</v>
      </c>
      <c r="V12" s="35" t="s">
        <v>150</v>
      </c>
      <c r="W12" s="184">
        <v>7.68</v>
      </c>
      <c r="X12" s="181">
        <v>21</v>
      </c>
      <c r="Y12" s="102">
        <v>6.7480000000000002</v>
      </c>
      <c r="Z12" s="181">
        <v>35</v>
      </c>
      <c r="AA12" s="185">
        <v>0.9319999999999995</v>
      </c>
      <c r="AB12" s="36">
        <v>24</v>
      </c>
      <c r="AC12" s="35" t="s">
        <v>174</v>
      </c>
      <c r="AD12" s="102">
        <v>7.1769999999999996</v>
      </c>
      <c r="AE12" s="181">
        <v>60</v>
      </c>
      <c r="AF12" s="102">
        <v>5.2889999999999997</v>
      </c>
      <c r="AG12" s="181">
        <v>18</v>
      </c>
      <c r="AH12" s="185">
        <v>1.8879999999999999</v>
      </c>
      <c r="AI12" s="36">
        <v>56</v>
      </c>
      <c r="AJ12" s="35" t="s">
        <v>163</v>
      </c>
      <c r="AK12" s="102">
        <v>7.5960000000000001</v>
      </c>
      <c r="AL12" s="181">
        <v>30</v>
      </c>
      <c r="AM12" s="102">
        <v>4.8920000000000003</v>
      </c>
      <c r="AN12" s="181">
        <v>47</v>
      </c>
      <c r="AO12" s="185">
        <v>2.7039999999999997</v>
      </c>
      <c r="AP12" s="36">
        <v>24</v>
      </c>
    </row>
    <row r="13" spans="1:42" ht="14.25" customHeight="1">
      <c r="A13" s="35" t="s">
        <v>156</v>
      </c>
      <c r="B13" s="182">
        <v>7.0880000000000001</v>
      </c>
      <c r="C13" s="183">
        <v>51</v>
      </c>
      <c r="D13" s="102">
        <v>6.8780000000000001</v>
      </c>
      <c r="E13" s="181">
        <v>24</v>
      </c>
      <c r="F13" s="102">
        <v>0.20999999999999996</v>
      </c>
      <c r="G13" s="36">
        <v>55</v>
      </c>
      <c r="H13" s="35" t="s">
        <v>194</v>
      </c>
      <c r="I13" s="182">
        <v>7.444</v>
      </c>
      <c r="J13" s="183">
        <v>32</v>
      </c>
      <c r="K13" s="102">
        <v>6.5839999999999996</v>
      </c>
      <c r="L13" s="181">
        <v>40</v>
      </c>
      <c r="M13" s="102">
        <v>0.86000000000000032</v>
      </c>
      <c r="N13" s="36">
        <v>23</v>
      </c>
      <c r="O13" s="35" t="s">
        <v>176</v>
      </c>
      <c r="P13" s="184">
        <v>7.1920000000000002</v>
      </c>
      <c r="Q13" s="181">
        <v>49</v>
      </c>
      <c r="R13" s="102">
        <v>6.984</v>
      </c>
      <c r="S13" s="181">
        <v>16</v>
      </c>
      <c r="T13" s="185">
        <v>0.20800000000000018</v>
      </c>
      <c r="U13" s="36">
        <v>55</v>
      </c>
      <c r="V13" s="35" t="s">
        <v>194</v>
      </c>
      <c r="W13" s="184">
        <v>7.55</v>
      </c>
      <c r="X13" s="181">
        <v>28</v>
      </c>
      <c r="Y13" s="102">
        <v>6.6029999999999998</v>
      </c>
      <c r="Z13" s="181">
        <v>41</v>
      </c>
      <c r="AA13" s="185">
        <v>0.94700000000000006</v>
      </c>
      <c r="AB13" s="36">
        <v>23</v>
      </c>
      <c r="AC13" s="35" t="s">
        <v>22</v>
      </c>
      <c r="AD13" s="102">
        <v>7.4880000000000004</v>
      </c>
      <c r="AE13" s="181">
        <v>36</v>
      </c>
      <c r="AF13" s="102">
        <v>5.5419999999999998</v>
      </c>
      <c r="AG13" s="181">
        <v>5</v>
      </c>
      <c r="AH13" s="185">
        <v>1.9460000000000006</v>
      </c>
      <c r="AI13" s="36">
        <v>55</v>
      </c>
      <c r="AJ13" s="35" t="s">
        <v>178</v>
      </c>
      <c r="AK13" s="102">
        <v>7.7569999999999997</v>
      </c>
      <c r="AL13" s="181">
        <v>22</v>
      </c>
      <c r="AM13" s="102">
        <v>5.0460000000000003</v>
      </c>
      <c r="AN13" s="181">
        <v>37</v>
      </c>
      <c r="AO13" s="185">
        <v>2.7109999999999994</v>
      </c>
      <c r="AP13" s="36">
        <v>23</v>
      </c>
    </row>
    <row r="14" spans="1:42" ht="14.25" customHeight="1">
      <c r="A14" s="35" t="s">
        <v>168</v>
      </c>
      <c r="B14" s="182">
        <v>7.2110000000000003</v>
      </c>
      <c r="C14" s="183">
        <v>45</v>
      </c>
      <c r="D14" s="102">
        <v>6.9889999999999999</v>
      </c>
      <c r="E14" s="181">
        <v>15</v>
      </c>
      <c r="F14" s="102">
        <v>0.22200000000000042</v>
      </c>
      <c r="G14" s="36">
        <v>54</v>
      </c>
      <c r="H14" s="35" t="s">
        <v>169</v>
      </c>
      <c r="I14" s="182">
        <v>7.9619999999999997</v>
      </c>
      <c r="J14" s="183">
        <v>11</v>
      </c>
      <c r="K14" s="102">
        <v>7.093</v>
      </c>
      <c r="L14" s="181">
        <v>8</v>
      </c>
      <c r="M14" s="102">
        <v>0.86899999999999977</v>
      </c>
      <c r="N14" s="36">
        <v>22</v>
      </c>
      <c r="O14" s="35" t="s">
        <v>157</v>
      </c>
      <c r="P14" s="184">
        <v>7.585</v>
      </c>
      <c r="Q14" s="181">
        <v>26</v>
      </c>
      <c r="R14" s="102">
        <v>7.34</v>
      </c>
      <c r="S14" s="181">
        <v>2</v>
      </c>
      <c r="T14" s="185">
        <v>0.24500000000000011</v>
      </c>
      <c r="U14" s="36">
        <v>54</v>
      </c>
      <c r="V14" s="38" t="s">
        <v>21</v>
      </c>
      <c r="W14" s="188">
        <v>8.1910000000000007</v>
      </c>
      <c r="X14" s="187">
        <v>2</v>
      </c>
      <c r="Y14" s="103">
        <v>7.2359999999999998</v>
      </c>
      <c r="Z14" s="187">
        <v>4</v>
      </c>
      <c r="AA14" s="189">
        <v>0.95500000000000096</v>
      </c>
      <c r="AB14" s="37">
        <v>22</v>
      </c>
      <c r="AC14" s="35" t="s">
        <v>147</v>
      </c>
      <c r="AD14" s="102">
        <v>7.5380000000000003</v>
      </c>
      <c r="AE14" s="181">
        <v>32</v>
      </c>
      <c r="AF14" s="102">
        <v>5.5270000000000001</v>
      </c>
      <c r="AG14" s="181">
        <v>7</v>
      </c>
      <c r="AH14" s="185">
        <v>2.0110000000000001</v>
      </c>
      <c r="AI14" s="36">
        <v>53</v>
      </c>
      <c r="AJ14" s="35" t="s">
        <v>151</v>
      </c>
      <c r="AK14" s="102">
        <v>7.8120000000000003</v>
      </c>
      <c r="AL14" s="181">
        <v>20</v>
      </c>
      <c r="AM14" s="102">
        <v>5.0970000000000004</v>
      </c>
      <c r="AN14" s="181">
        <v>33</v>
      </c>
      <c r="AO14" s="185">
        <v>2.7149999999999999</v>
      </c>
      <c r="AP14" s="36">
        <v>22</v>
      </c>
    </row>
    <row r="15" spans="1:42" ht="14.25" customHeight="1">
      <c r="A15" s="35" t="s">
        <v>157</v>
      </c>
      <c r="B15" s="182">
        <v>7.6509999999999998</v>
      </c>
      <c r="C15" s="183">
        <v>21</v>
      </c>
      <c r="D15" s="102">
        <v>7.4279999999999999</v>
      </c>
      <c r="E15" s="181">
        <v>2</v>
      </c>
      <c r="F15" s="102">
        <v>0.22299999999999986</v>
      </c>
      <c r="G15" s="36">
        <v>53</v>
      </c>
      <c r="H15" s="35" t="s">
        <v>190</v>
      </c>
      <c r="I15" s="182">
        <v>7.2290000000000001</v>
      </c>
      <c r="J15" s="183">
        <v>41</v>
      </c>
      <c r="K15" s="102">
        <v>6.3170000000000002</v>
      </c>
      <c r="L15" s="181">
        <v>57</v>
      </c>
      <c r="M15" s="102">
        <v>0.91199999999999992</v>
      </c>
      <c r="N15" s="36">
        <v>21</v>
      </c>
      <c r="O15" s="35" t="s">
        <v>184</v>
      </c>
      <c r="P15" s="184">
        <v>7.3220000000000001</v>
      </c>
      <c r="Q15" s="181">
        <v>40</v>
      </c>
      <c r="R15" s="102">
        <v>7.0579999999999998</v>
      </c>
      <c r="S15" s="181">
        <v>12</v>
      </c>
      <c r="T15" s="185">
        <v>0.26400000000000023</v>
      </c>
      <c r="U15" s="36">
        <v>53</v>
      </c>
      <c r="V15" s="35" t="s">
        <v>183</v>
      </c>
      <c r="W15" s="184">
        <v>7.3310000000000004</v>
      </c>
      <c r="X15" s="181">
        <v>39</v>
      </c>
      <c r="Y15" s="102">
        <v>6.3730000000000002</v>
      </c>
      <c r="Z15" s="181">
        <v>56</v>
      </c>
      <c r="AA15" s="185">
        <v>0.95800000000000018</v>
      </c>
      <c r="AB15" s="36">
        <v>21</v>
      </c>
      <c r="AC15" s="35" t="s">
        <v>197</v>
      </c>
      <c r="AD15" s="102">
        <v>7.3109999999999999</v>
      </c>
      <c r="AE15" s="181">
        <v>48</v>
      </c>
      <c r="AF15" s="102">
        <v>5.3</v>
      </c>
      <c r="AG15" s="181">
        <v>16</v>
      </c>
      <c r="AH15" s="185">
        <v>2.0110000000000001</v>
      </c>
      <c r="AI15" s="36">
        <v>53</v>
      </c>
      <c r="AJ15" s="35" t="s">
        <v>170</v>
      </c>
      <c r="AK15" s="102">
        <v>7.6660000000000004</v>
      </c>
      <c r="AL15" s="181">
        <v>26</v>
      </c>
      <c r="AM15" s="102">
        <v>4.9470000000000001</v>
      </c>
      <c r="AN15" s="181">
        <v>42</v>
      </c>
      <c r="AO15" s="185">
        <v>2.7190000000000003</v>
      </c>
      <c r="AP15" s="36">
        <v>21</v>
      </c>
    </row>
    <row r="16" spans="1:42" ht="14.25" customHeight="1">
      <c r="A16" s="35" t="s">
        <v>176</v>
      </c>
      <c r="B16" s="182">
        <v>7.0880000000000001</v>
      </c>
      <c r="C16" s="183">
        <v>52</v>
      </c>
      <c r="D16" s="102">
        <v>6.859</v>
      </c>
      <c r="E16" s="181">
        <v>25</v>
      </c>
      <c r="F16" s="102">
        <v>0.22900000000000009</v>
      </c>
      <c r="G16" s="36">
        <v>52</v>
      </c>
      <c r="H16" s="35" t="s">
        <v>183</v>
      </c>
      <c r="I16" s="182">
        <v>7.444</v>
      </c>
      <c r="J16" s="183">
        <v>31</v>
      </c>
      <c r="K16" s="102">
        <v>6.53</v>
      </c>
      <c r="L16" s="181">
        <v>44</v>
      </c>
      <c r="M16" s="102">
        <v>0.9139999999999997</v>
      </c>
      <c r="N16" s="36">
        <v>20</v>
      </c>
      <c r="O16" s="35" t="s">
        <v>168</v>
      </c>
      <c r="P16" s="184">
        <v>7.2149999999999999</v>
      </c>
      <c r="Q16" s="181">
        <v>45</v>
      </c>
      <c r="R16" s="102">
        <v>6.9450000000000003</v>
      </c>
      <c r="S16" s="181">
        <v>19</v>
      </c>
      <c r="T16" s="185">
        <v>0.26999999999999957</v>
      </c>
      <c r="U16" s="36">
        <v>52</v>
      </c>
      <c r="V16" s="35" t="s">
        <v>196</v>
      </c>
      <c r="W16" s="184">
        <v>8.0619999999999994</v>
      </c>
      <c r="X16" s="181">
        <v>7</v>
      </c>
      <c r="Y16" s="102">
        <v>7.0410000000000004</v>
      </c>
      <c r="Z16" s="181">
        <v>15</v>
      </c>
      <c r="AA16" s="185">
        <v>1.020999999999999</v>
      </c>
      <c r="AB16" s="36">
        <v>20</v>
      </c>
      <c r="AC16" s="35" t="s">
        <v>159</v>
      </c>
      <c r="AD16" s="102">
        <v>7.1779999999999999</v>
      </c>
      <c r="AE16" s="181">
        <v>59</v>
      </c>
      <c r="AF16" s="102">
        <v>5.1619999999999999</v>
      </c>
      <c r="AG16" s="181">
        <v>26</v>
      </c>
      <c r="AH16" s="185">
        <v>2.016</v>
      </c>
      <c r="AI16" s="36">
        <v>52</v>
      </c>
      <c r="AJ16" s="35" t="s">
        <v>183</v>
      </c>
      <c r="AK16" s="102">
        <v>7.5010000000000003</v>
      </c>
      <c r="AL16" s="181">
        <v>34</v>
      </c>
      <c r="AM16" s="102">
        <v>4.7469999999999999</v>
      </c>
      <c r="AN16" s="181">
        <v>52</v>
      </c>
      <c r="AO16" s="185">
        <v>2.7540000000000004</v>
      </c>
      <c r="AP16" s="36">
        <v>20</v>
      </c>
    </row>
    <row r="17" spans="1:42" ht="14.25" customHeight="1">
      <c r="A17" s="35" t="s">
        <v>172</v>
      </c>
      <c r="B17" s="182">
        <v>7.4109999999999996</v>
      </c>
      <c r="C17" s="183">
        <v>33</v>
      </c>
      <c r="D17" s="102">
        <v>7.1459999999999999</v>
      </c>
      <c r="E17" s="181">
        <v>6</v>
      </c>
      <c r="F17" s="102">
        <v>0.26499999999999968</v>
      </c>
      <c r="G17" s="36">
        <v>51</v>
      </c>
      <c r="H17" s="35" t="s">
        <v>199</v>
      </c>
      <c r="I17" s="182">
        <v>7.6</v>
      </c>
      <c r="J17" s="183">
        <v>24</v>
      </c>
      <c r="K17" s="102">
        <v>6.6150000000000002</v>
      </c>
      <c r="L17" s="181">
        <v>38</v>
      </c>
      <c r="M17" s="102">
        <v>0.98499999999999943</v>
      </c>
      <c r="N17" s="36">
        <v>19</v>
      </c>
      <c r="O17" s="35" t="s">
        <v>160</v>
      </c>
      <c r="P17" s="184">
        <v>7.1059999999999999</v>
      </c>
      <c r="Q17" s="181">
        <v>55</v>
      </c>
      <c r="R17" s="102">
        <v>6.8170000000000002</v>
      </c>
      <c r="S17" s="181">
        <v>30</v>
      </c>
      <c r="T17" s="185">
        <v>0.2889999999999997</v>
      </c>
      <c r="U17" s="36">
        <v>51</v>
      </c>
      <c r="V17" s="35" t="s">
        <v>180</v>
      </c>
      <c r="W17" s="184">
        <v>7.5190000000000001</v>
      </c>
      <c r="X17" s="181">
        <v>30</v>
      </c>
      <c r="Y17" s="102">
        <v>6.4779999999999998</v>
      </c>
      <c r="Z17" s="181">
        <v>50</v>
      </c>
      <c r="AA17" s="185">
        <v>1.0410000000000004</v>
      </c>
      <c r="AB17" s="36">
        <v>19</v>
      </c>
      <c r="AC17" s="35" t="s">
        <v>157</v>
      </c>
      <c r="AD17" s="102">
        <v>7.5449999999999999</v>
      </c>
      <c r="AE17" s="181">
        <v>31</v>
      </c>
      <c r="AF17" s="102">
        <v>5.45</v>
      </c>
      <c r="AG17" s="181">
        <v>12</v>
      </c>
      <c r="AH17" s="185">
        <v>2.0949999999999998</v>
      </c>
      <c r="AI17" s="36">
        <v>51</v>
      </c>
      <c r="AJ17" s="35" t="s">
        <v>175</v>
      </c>
      <c r="AK17" s="102">
        <v>7.84</v>
      </c>
      <c r="AL17" s="181">
        <v>19</v>
      </c>
      <c r="AM17" s="102">
        <v>5.0679999999999996</v>
      </c>
      <c r="AN17" s="181">
        <v>36</v>
      </c>
      <c r="AO17" s="185">
        <v>2.7720000000000002</v>
      </c>
      <c r="AP17" s="36">
        <v>19</v>
      </c>
    </row>
    <row r="18" spans="1:42" ht="14.25" customHeight="1">
      <c r="A18" s="35" t="s">
        <v>197</v>
      </c>
      <c r="B18" s="182">
        <v>6.9379999999999997</v>
      </c>
      <c r="C18" s="183">
        <v>59</v>
      </c>
      <c r="D18" s="102">
        <v>6.6369999999999996</v>
      </c>
      <c r="E18" s="181">
        <v>35</v>
      </c>
      <c r="F18" s="102">
        <v>0.30100000000000016</v>
      </c>
      <c r="G18" s="36">
        <v>50</v>
      </c>
      <c r="H18" s="35" t="s">
        <v>152</v>
      </c>
      <c r="I18" s="182">
        <v>7.617</v>
      </c>
      <c r="J18" s="183">
        <v>23</v>
      </c>
      <c r="K18" s="102">
        <v>6.5960000000000001</v>
      </c>
      <c r="L18" s="181">
        <v>39</v>
      </c>
      <c r="M18" s="102">
        <v>1.0209999999999999</v>
      </c>
      <c r="N18" s="36">
        <v>18</v>
      </c>
      <c r="O18" s="35" t="s">
        <v>155</v>
      </c>
      <c r="P18" s="184">
        <v>7.13</v>
      </c>
      <c r="Q18" s="181">
        <v>53</v>
      </c>
      <c r="R18" s="102">
        <v>6.8079999999999998</v>
      </c>
      <c r="S18" s="181">
        <v>31</v>
      </c>
      <c r="T18" s="185">
        <v>0.32200000000000006</v>
      </c>
      <c r="U18" s="36">
        <v>50</v>
      </c>
      <c r="V18" s="35" t="s">
        <v>162</v>
      </c>
      <c r="W18" s="184">
        <v>7.6459999999999999</v>
      </c>
      <c r="X18" s="181">
        <v>23</v>
      </c>
      <c r="Y18" s="102">
        <v>6.5919999999999996</v>
      </c>
      <c r="Z18" s="181">
        <v>43</v>
      </c>
      <c r="AA18" s="185">
        <v>1.0540000000000003</v>
      </c>
      <c r="AB18" s="36">
        <v>18</v>
      </c>
      <c r="AC18" s="35" t="s">
        <v>194</v>
      </c>
      <c r="AD18" s="102">
        <v>7.5309999999999997</v>
      </c>
      <c r="AE18" s="181">
        <v>33</v>
      </c>
      <c r="AF18" s="102">
        <v>5.4080000000000004</v>
      </c>
      <c r="AG18" s="181">
        <v>13</v>
      </c>
      <c r="AH18" s="185">
        <v>2.1229999999999993</v>
      </c>
      <c r="AI18" s="36">
        <v>50</v>
      </c>
      <c r="AJ18" s="35" t="s">
        <v>179</v>
      </c>
      <c r="AK18" s="102">
        <v>7.48</v>
      </c>
      <c r="AL18" s="181">
        <v>37</v>
      </c>
      <c r="AM18" s="102">
        <v>4.6980000000000004</v>
      </c>
      <c r="AN18" s="181">
        <v>55</v>
      </c>
      <c r="AO18" s="185">
        <v>2.782</v>
      </c>
      <c r="AP18" s="36">
        <v>18</v>
      </c>
    </row>
    <row r="19" spans="1:42" ht="14.25" customHeight="1">
      <c r="A19" s="35" t="s">
        <v>148</v>
      </c>
      <c r="B19" s="182">
        <v>7.048</v>
      </c>
      <c r="C19" s="183">
        <v>55</v>
      </c>
      <c r="D19" s="102">
        <v>6.7279999999999998</v>
      </c>
      <c r="E19" s="181">
        <v>32</v>
      </c>
      <c r="F19" s="102">
        <v>0.32000000000000028</v>
      </c>
      <c r="G19" s="36">
        <v>49</v>
      </c>
      <c r="H19" s="35" t="s">
        <v>23</v>
      </c>
      <c r="I19" s="182">
        <v>8.17</v>
      </c>
      <c r="J19" s="183">
        <v>2</v>
      </c>
      <c r="K19" s="102">
        <v>7.0750000000000002</v>
      </c>
      <c r="L19" s="181">
        <v>9</v>
      </c>
      <c r="M19" s="102">
        <v>1.0949999999999998</v>
      </c>
      <c r="N19" s="36">
        <v>17</v>
      </c>
      <c r="O19" s="35" t="s">
        <v>203</v>
      </c>
      <c r="P19" s="184">
        <v>7.2930000000000001</v>
      </c>
      <c r="Q19" s="181">
        <v>41</v>
      </c>
      <c r="R19" s="102">
        <v>6.9450000000000003</v>
      </c>
      <c r="S19" s="181">
        <v>19</v>
      </c>
      <c r="T19" s="185">
        <v>0.34799999999999986</v>
      </c>
      <c r="U19" s="36">
        <v>49</v>
      </c>
      <c r="V19" s="35" t="s">
        <v>189</v>
      </c>
      <c r="W19" s="184">
        <v>7.7169999999999996</v>
      </c>
      <c r="X19" s="181">
        <v>20</v>
      </c>
      <c r="Y19" s="102">
        <v>6.6509999999999998</v>
      </c>
      <c r="Z19" s="181">
        <v>37</v>
      </c>
      <c r="AA19" s="185">
        <v>1.0659999999999998</v>
      </c>
      <c r="AB19" s="36">
        <v>17</v>
      </c>
      <c r="AC19" s="35" t="s">
        <v>155</v>
      </c>
      <c r="AD19" s="102">
        <v>7.2480000000000002</v>
      </c>
      <c r="AE19" s="181">
        <v>58</v>
      </c>
      <c r="AF19" s="102">
        <v>5.1059999999999999</v>
      </c>
      <c r="AG19" s="181">
        <v>32</v>
      </c>
      <c r="AH19" s="185">
        <v>2.1420000000000003</v>
      </c>
      <c r="AI19" s="36">
        <v>49</v>
      </c>
      <c r="AJ19" s="35" t="s">
        <v>196</v>
      </c>
      <c r="AK19" s="102">
        <v>7.9859999999999998</v>
      </c>
      <c r="AL19" s="181">
        <v>13</v>
      </c>
      <c r="AM19" s="102">
        <v>5.1970000000000001</v>
      </c>
      <c r="AN19" s="181">
        <v>20</v>
      </c>
      <c r="AO19" s="185">
        <v>2.7889999999999997</v>
      </c>
      <c r="AP19" s="36">
        <v>17</v>
      </c>
    </row>
    <row r="20" spans="1:42" ht="14.25" customHeight="1">
      <c r="A20" s="35" t="s">
        <v>184</v>
      </c>
      <c r="B20" s="182">
        <v>7.298</v>
      </c>
      <c r="C20" s="183">
        <v>35</v>
      </c>
      <c r="D20" s="102">
        <v>6.9569999999999999</v>
      </c>
      <c r="E20" s="181">
        <v>18</v>
      </c>
      <c r="F20" s="102">
        <v>0.34100000000000019</v>
      </c>
      <c r="G20" s="36">
        <v>48</v>
      </c>
      <c r="H20" s="35" t="s">
        <v>196</v>
      </c>
      <c r="I20" s="182">
        <v>8.0909999999999993</v>
      </c>
      <c r="J20" s="183">
        <v>3</v>
      </c>
      <c r="K20" s="102">
        <v>6.9320000000000004</v>
      </c>
      <c r="L20" s="181">
        <v>20</v>
      </c>
      <c r="M20" s="102">
        <v>1.1589999999999989</v>
      </c>
      <c r="N20" s="36">
        <v>16</v>
      </c>
      <c r="O20" s="35" t="s">
        <v>177</v>
      </c>
      <c r="P20" s="184">
        <v>7.29</v>
      </c>
      <c r="Q20" s="181">
        <v>42</v>
      </c>
      <c r="R20" s="102">
        <v>6.9189999999999996</v>
      </c>
      <c r="S20" s="181">
        <v>21</v>
      </c>
      <c r="T20" s="185">
        <v>0.37100000000000044</v>
      </c>
      <c r="U20" s="36">
        <v>48</v>
      </c>
      <c r="V20" s="35" t="s">
        <v>199</v>
      </c>
      <c r="W20" s="184">
        <v>7.5810000000000004</v>
      </c>
      <c r="X20" s="181">
        <v>27</v>
      </c>
      <c r="Y20" s="102">
        <v>6.4939999999999998</v>
      </c>
      <c r="Z20" s="181">
        <v>47</v>
      </c>
      <c r="AA20" s="185">
        <v>1.0870000000000006</v>
      </c>
      <c r="AB20" s="36">
        <v>16</v>
      </c>
      <c r="AC20" s="35" t="s">
        <v>182</v>
      </c>
      <c r="AD20" s="102">
        <v>7.3419999999999996</v>
      </c>
      <c r="AE20" s="181">
        <v>43</v>
      </c>
      <c r="AF20" s="102">
        <v>5.1870000000000003</v>
      </c>
      <c r="AG20" s="181">
        <v>22</v>
      </c>
      <c r="AH20" s="185">
        <v>2.1549999999999994</v>
      </c>
      <c r="AI20" s="36">
        <v>48</v>
      </c>
      <c r="AJ20" s="35" t="s">
        <v>192</v>
      </c>
      <c r="AK20" s="102">
        <v>8.1219999999999999</v>
      </c>
      <c r="AL20" s="181">
        <v>3</v>
      </c>
      <c r="AM20" s="102">
        <v>5.2930000000000001</v>
      </c>
      <c r="AN20" s="181">
        <v>17</v>
      </c>
      <c r="AO20" s="185">
        <v>2.8289999999999997</v>
      </c>
      <c r="AP20" s="36">
        <v>16</v>
      </c>
    </row>
    <row r="21" spans="1:42" ht="14.25" customHeight="1">
      <c r="A21" s="35" t="s">
        <v>155</v>
      </c>
      <c r="B21" s="182">
        <v>7.2130000000000001</v>
      </c>
      <c r="C21" s="183">
        <v>43</v>
      </c>
      <c r="D21" s="102">
        <v>6.8479999999999999</v>
      </c>
      <c r="E21" s="181">
        <v>26</v>
      </c>
      <c r="F21" s="102">
        <v>0.36500000000000021</v>
      </c>
      <c r="G21" s="36">
        <v>47</v>
      </c>
      <c r="H21" s="35" t="s">
        <v>162</v>
      </c>
      <c r="I21" s="182">
        <v>7.6349999999999998</v>
      </c>
      <c r="J21" s="183">
        <v>22</v>
      </c>
      <c r="K21" s="102">
        <v>6.468</v>
      </c>
      <c r="L21" s="181">
        <v>49</v>
      </c>
      <c r="M21" s="102">
        <v>1.1669999999999998</v>
      </c>
      <c r="N21" s="36">
        <v>15</v>
      </c>
      <c r="O21" s="35" t="s">
        <v>190</v>
      </c>
      <c r="P21" s="184">
        <v>7.2720000000000002</v>
      </c>
      <c r="Q21" s="181">
        <v>43</v>
      </c>
      <c r="R21" s="102">
        <v>6.8949999999999996</v>
      </c>
      <c r="S21" s="181">
        <v>25</v>
      </c>
      <c r="T21" s="185">
        <v>0.37700000000000067</v>
      </c>
      <c r="U21" s="36">
        <v>47</v>
      </c>
      <c r="V21" s="35" t="s">
        <v>169</v>
      </c>
      <c r="W21" s="184">
        <v>7.98</v>
      </c>
      <c r="X21" s="181">
        <v>9</v>
      </c>
      <c r="Y21" s="102">
        <v>6.8410000000000002</v>
      </c>
      <c r="Z21" s="181">
        <v>27</v>
      </c>
      <c r="AA21" s="185">
        <v>1.1390000000000002</v>
      </c>
      <c r="AB21" s="36">
        <v>15</v>
      </c>
      <c r="AC21" s="35" t="s">
        <v>154</v>
      </c>
      <c r="AD21" s="102">
        <v>7.2670000000000003</v>
      </c>
      <c r="AE21" s="181">
        <v>54</v>
      </c>
      <c r="AF21" s="102">
        <v>5.08</v>
      </c>
      <c r="AG21" s="181">
        <v>35</v>
      </c>
      <c r="AH21" s="185">
        <v>2.1870000000000003</v>
      </c>
      <c r="AI21" s="36">
        <v>47</v>
      </c>
      <c r="AJ21" s="35" t="s">
        <v>150</v>
      </c>
      <c r="AK21" s="102">
        <v>7.6539999999999999</v>
      </c>
      <c r="AL21" s="181">
        <v>28</v>
      </c>
      <c r="AM21" s="102">
        <v>4.7619999999999996</v>
      </c>
      <c r="AN21" s="181">
        <v>51</v>
      </c>
      <c r="AO21" s="185">
        <v>2.8920000000000003</v>
      </c>
      <c r="AP21" s="36">
        <v>15</v>
      </c>
    </row>
    <row r="22" spans="1:42" ht="14.25" customHeight="1">
      <c r="A22" s="35" t="s">
        <v>203</v>
      </c>
      <c r="B22" s="182">
        <v>7.2750000000000004</v>
      </c>
      <c r="C22" s="183">
        <v>36</v>
      </c>
      <c r="D22" s="102">
        <v>6.9039999999999999</v>
      </c>
      <c r="E22" s="181">
        <v>22</v>
      </c>
      <c r="F22" s="102">
        <v>0.37100000000000044</v>
      </c>
      <c r="G22" s="36">
        <v>46</v>
      </c>
      <c r="H22" s="35" t="s">
        <v>201</v>
      </c>
      <c r="I22" s="182">
        <v>8.0739999999999998</v>
      </c>
      <c r="J22" s="183">
        <v>4</v>
      </c>
      <c r="K22" s="102">
        <v>6.9</v>
      </c>
      <c r="L22" s="181">
        <v>23</v>
      </c>
      <c r="M22" s="102">
        <v>1.1739999999999995</v>
      </c>
      <c r="N22" s="36">
        <v>14</v>
      </c>
      <c r="O22" s="35" t="s">
        <v>161</v>
      </c>
      <c r="P22" s="184">
        <v>6.8810000000000002</v>
      </c>
      <c r="Q22" s="181">
        <v>61</v>
      </c>
      <c r="R22" s="102">
        <v>6.4870000000000001</v>
      </c>
      <c r="S22" s="181">
        <v>49</v>
      </c>
      <c r="T22" s="185">
        <v>0.39400000000000013</v>
      </c>
      <c r="U22" s="36">
        <v>46</v>
      </c>
      <c r="V22" s="35" t="s">
        <v>202</v>
      </c>
      <c r="W22" s="184">
        <v>7.976</v>
      </c>
      <c r="X22" s="181">
        <v>10</v>
      </c>
      <c r="Y22" s="102">
        <v>6.83</v>
      </c>
      <c r="Z22" s="181">
        <v>28</v>
      </c>
      <c r="AA22" s="185">
        <v>1.1459999999999999</v>
      </c>
      <c r="AB22" s="36">
        <v>14</v>
      </c>
      <c r="AC22" s="35" t="s">
        <v>193</v>
      </c>
      <c r="AD22" s="102">
        <v>7.3789999999999996</v>
      </c>
      <c r="AE22" s="181">
        <v>41</v>
      </c>
      <c r="AF22" s="102">
        <v>5.1829999999999998</v>
      </c>
      <c r="AG22" s="181">
        <v>23</v>
      </c>
      <c r="AH22" s="185">
        <v>2.1959999999999997</v>
      </c>
      <c r="AI22" s="36">
        <v>46</v>
      </c>
      <c r="AJ22" s="35" t="s">
        <v>203</v>
      </c>
      <c r="AK22" s="102">
        <v>7.4930000000000003</v>
      </c>
      <c r="AL22" s="181">
        <v>35</v>
      </c>
      <c r="AM22" s="102">
        <v>4.5869999999999997</v>
      </c>
      <c r="AN22" s="181">
        <v>63</v>
      </c>
      <c r="AO22" s="185">
        <v>2.9060000000000006</v>
      </c>
      <c r="AP22" s="36">
        <v>14</v>
      </c>
    </row>
    <row r="23" spans="1:42" ht="14.25" customHeight="1">
      <c r="A23" s="35" t="s">
        <v>154</v>
      </c>
      <c r="B23" s="182">
        <v>7.0490000000000004</v>
      </c>
      <c r="C23" s="183">
        <v>54</v>
      </c>
      <c r="D23" s="102">
        <v>6.6449999999999996</v>
      </c>
      <c r="E23" s="181">
        <v>34</v>
      </c>
      <c r="F23" s="102">
        <v>0.4040000000000008</v>
      </c>
      <c r="G23" s="36">
        <v>45</v>
      </c>
      <c r="H23" s="35" t="s">
        <v>202</v>
      </c>
      <c r="I23" s="182">
        <v>8.0139999999999993</v>
      </c>
      <c r="J23" s="183">
        <v>8</v>
      </c>
      <c r="K23" s="102">
        <v>6.7910000000000004</v>
      </c>
      <c r="L23" s="181">
        <v>29</v>
      </c>
      <c r="M23" s="102">
        <v>1.222999999999999</v>
      </c>
      <c r="N23" s="36">
        <v>13</v>
      </c>
      <c r="O23" s="35" t="s">
        <v>22</v>
      </c>
      <c r="P23" s="184">
        <v>7.5060000000000002</v>
      </c>
      <c r="Q23" s="181">
        <v>31</v>
      </c>
      <c r="R23" s="102">
        <v>7.0949999999999998</v>
      </c>
      <c r="S23" s="181">
        <v>8</v>
      </c>
      <c r="T23" s="185">
        <v>0.41100000000000048</v>
      </c>
      <c r="U23" s="36">
        <v>45</v>
      </c>
      <c r="V23" s="35" t="s">
        <v>167</v>
      </c>
      <c r="W23" s="184">
        <v>7.64</v>
      </c>
      <c r="X23" s="181">
        <v>24</v>
      </c>
      <c r="Y23" s="102">
        <v>6.4880000000000004</v>
      </c>
      <c r="Z23" s="181">
        <v>48</v>
      </c>
      <c r="AA23" s="185">
        <v>1.1519999999999992</v>
      </c>
      <c r="AB23" s="36">
        <v>13</v>
      </c>
      <c r="AC23" s="35" t="s">
        <v>190</v>
      </c>
      <c r="AD23" s="102">
        <v>7.4240000000000004</v>
      </c>
      <c r="AE23" s="181">
        <v>38</v>
      </c>
      <c r="AF23" s="102">
        <v>5.17</v>
      </c>
      <c r="AG23" s="181">
        <v>25</v>
      </c>
      <c r="AH23" s="185">
        <v>2.2540000000000004</v>
      </c>
      <c r="AI23" s="36">
        <v>45</v>
      </c>
      <c r="AJ23" s="35" t="s">
        <v>185</v>
      </c>
      <c r="AK23" s="102">
        <v>8.0129999999999999</v>
      </c>
      <c r="AL23" s="181">
        <v>9</v>
      </c>
      <c r="AM23" s="102">
        <v>5.0830000000000002</v>
      </c>
      <c r="AN23" s="181">
        <v>34</v>
      </c>
      <c r="AO23" s="185">
        <v>2.9299999999999997</v>
      </c>
      <c r="AP23" s="36">
        <v>13</v>
      </c>
    </row>
    <row r="24" spans="1:42" ht="14.25" customHeight="1">
      <c r="A24" s="35" t="s">
        <v>182</v>
      </c>
      <c r="B24" s="182">
        <v>7.149</v>
      </c>
      <c r="C24" s="183">
        <v>46</v>
      </c>
      <c r="D24" s="102">
        <v>6.7389999999999999</v>
      </c>
      <c r="E24" s="181">
        <v>50</v>
      </c>
      <c r="F24" s="102">
        <v>0.41000000000000014</v>
      </c>
      <c r="G24" s="36">
        <v>44</v>
      </c>
      <c r="H24" s="35" t="s">
        <v>180</v>
      </c>
      <c r="I24" s="182">
        <v>7.4870000000000001</v>
      </c>
      <c r="J24" s="183">
        <v>30</v>
      </c>
      <c r="K24" s="102">
        <v>6.19</v>
      </c>
      <c r="L24" s="181">
        <v>60</v>
      </c>
      <c r="M24" s="102">
        <v>1.2969999999999997</v>
      </c>
      <c r="N24" s="36">
        <v>12</v>
      </c>
      <c r="O24" s="35" t="s">
        <v>172</v>
      </c>
      <c r="P24" s="184">
        <v>7.5369999999999999</v>
      </c>
      <c r="Q24" s="181">
        <v>29</v>
      </c>
      <c r="R24" s="102">
        <v>7.1020000000000003</v>
      </c>
      <c r="S24" s="181">
        <v>7</v>
      </c>
      <c r="T24" s="185">
        <v>0.43499999999999961</v>
      </c>
      <c r="U24" s="36">
        <v>44</v>
      </c>
      <c r="V24" s="35" t="s">
        <v>201</v>
      </c>
      <c r="W24" s="184">
        <v>8.093</v>
      </c>
      <c r="X24" s="181">
        <v>5</v>
      </c>
      <c r="Y24" s="102">
        <v>6.915</v>
      </c>
      <c r="Z24" s="181">
        <v>23</v>
      </c>
      <c r="AA24" s="185">
        <v>1.1779999999999999</v>
      </c>
      <c r="AB24" s="36">
        <v>12</v>
      </c>
      <c r="AC24" s="35" t="s">
        <v>184</v>
      </c>
      <c r="AD24" s="102">
        <v>7.4139999999999997</v>
      </c>
      <c r="AE24" s="181">
        <v>39</v>
      </c>
      <c r="AF24" s="102">
        <v>5.1440000000000001</v>
      </c>
      <c r="AG24" s="181">
        <v>29</v>
      </c>
      <c r="AH24" s="185">
        <v>2.2699999999999996</v>
      </c>
      <c r="AI24" s="36">
        <v>44</v>
      </c>
      <c r="AJ24" s="35" t="s">
        <v>23</v>
      </c>
      <c r="AK24" s="102">
        <v>8.1069999999999993</v>
      </c>
      <c r="AL24" s="181">
        <v>4</v>
      </c>
      <c r="AM24" s="102">
        <v>5.173</v>
      </c>
      <c r="AN24" s="181">
        <v>24</v>
      </c>
      <c r="AO24" s="185">
        <v>2.9339999999999993</v>
      </c>
      <c r="AP24" s="36">
        <v>12</v>
      </c>
    </row>
    <row r="25" spans="1:42" ht="14.25" customHeight="1">
      <c r="A25" s="35" t="s">
        <v>160</v>
      </c>
      <c r="B25" s="182">
        <v>7.2709999999999999</v>
      </c>
      <c r="C25" s="183">
        <v>37</v>
      </c>
      <c r="D25" s="102">
        <v>6.8410000000000002</v>
      </c>
      <c r="E25" s="181">
        <v>27</v>
      </c>
      <c r="F25" s="102">
        <v>0.42999999999999972</v>
      </c>
      <c r="G25" s="36">
        <v>43</v>
      </c>
      <c r="H25" s="35" t="s">
        <v>181</v>
      </c>
      <c r="I25" s="182">
        <v>7.508</v>
      </c>
      <c r="J25" s="183">
        <v>29</v>
      </c>
      <c r="K25" s="102">
        <v>6.1779999999999999</v>
      </c>
      <c r="L25" s="181">
        <v>61</v>
      </c>
      <c r="M25" s="102">
        <v>1.33</v>
      </c>
      <c r="N25" s="36">
        <v>11</v>
      </c>
      <c r="O25" s="35" t="s">
        <v>163</v>
      </c>
      <c r="P25" s="184">
        <v>7.3490000000000002</v>
      </c>
      <c r="Q25" s="181">
        <v>37</v>
      </c>
      <c r="R25" s="102">
        <v>6.91</v>
      </c>
      <c r="S25" s="181">
        <v>24</v>
      </c>
      <c r="T25" s="185">
        <v>0.43900000000000006</v>
      </c>
      <c r="U25" s="36">
        <v>43</v>
      </c>
      <c r="V25" s="35" t="s">
        <v>181</v>
      </c>
      <c r="W25" s="184">
        <v>7.431</v>
      </c>
      <c r="X25" s="181">
        <v>33</v>
      </c>
      <c r="Y25" s="102">
        <v>6.1870000000000003</v>
      </c>
      <c r="Z25" s="181">
        <v>60</v>
      </c>
      <c r="AA25" s="185">
        <v>1.2439999999999998</v>
      </c>
      <c r="AB25" s="36">
        <v>11</v>
      </c>
      <c r="AC25" s="35" t="s">
        <v>202</v>
      </c>
      <c r="AD25" s="102">
        <v>8.0449999999999999</v>
      </c>
      <c r="AE25" s="181">
        <v>7</v>
      </c>
      <c r="AF25" s="102">
        <v>5.774</v>
      </c>
      <c r="AG25" s="181">
        <v>2</v>
      </c>
      <c r="AH25" s="185">
        <v>2.2709999999999999</v>
      </c>
      <c r="AI25" s="36">
        <v>43</v>
      </c>
      <c r="AJ25" s="35" t="s">
        <v>191</v>
      </c>
      <c r="AK25" s="102">
        <v>7.9169999999999998</v>
      </c>
      <c r="AL25" s="181">
        <v>15</v>
      </c>
      <c r="AM25" s="102">
        <v>4.9320000000000004</v>
      </c>
      <c r="AN25" s="181">
        <v>43</v>
      </c>
      <c r="AO25" s="185">
        <v>2.9849999999999994</v>
      </c>
      <c r="AP25" s="36">
        <v>11</v>
      </c>
    </row>
    <row r="26" spans="1:42" ht="14.25" customHeight="1">
      <c r="A26" s="35" t="s">
        <v>177</v>
      </c>
      <c r="B26" s="182">
        <v>7.2119999999999997</v>
      </c>
      <c r="C26" s="183">
        <v>44</v>
      </c>
      <c r="D26" s="102">
        <v>6.758</v>
      </c>
      <c r="E26" s="181">
        <v>30</v>
      </c>
      <c r="F26" s="102">
        <v>0.45399999999999974</v>
      </c>
      <c r="G26" s="36">
        <v>42</v>
      </c>
      <c r="H26" s="35" t="s">
        <v>198</v>
      </c>
      <c r="I26" s="182">
        <v>7.6920000000000002</v>
      </c>
      <c r="J26" s="183">
        <v>19</v>
      </c>
      <c r="K26" s="102">
        <v>6.3310000000000004</v>
      </c>
      <c r="L26" s="181">
        <v>54</v>
      </c>
      <c r="M26" s="102">
        <v>1.3609999999999998</v>
      </c>
      <c r="N26" s="36">
        <v>10</v>
      </c>
      <c r="O26" s="35" t="s">
        <v>200</v>
      </c>
      <c r="P26" s="184">
        <v>6.9969999999999999</v>
      </c>
      <c r="Q26" s="181">
        <v>57</v>
      </c>
      <c r="R26" s="102">
        <v>6.5030000000000001</v>
      </c>
      <c r="S26" s="181">
        <v>46</v>
      </c>
      <c r="T26" s="185">
        <v>0.49399999999999977</v>
      </c>
      <c r="U26" s="36">
        <v>42</v>
      </c>
      <c r="V26" s="35" t="s">
        <v>204</v>
      </c>
      <c r="W26" s="184">
        <v>7.9050000000000002</v>
      </c>
      <c r="X26" s="181">
        <v>11</v>
      </c>
      <c r="Y26" s="102">
        <v>6.6</v>
      </c>
      <c r="Z26" s="181">
        <v>42</v>
      </c>
      <c r="AA26" s="185">
        <v>1.3050000000000006</v>
      </c>
      <c r="AB26" s="36">
        <v>10</v>
      </c>
      <c r="AC26" s="35" t="s">
        <v>166</v>
      </c>
      <c r="AD26" s="102">
        <v>7.3259999999999996</v>
      </c>
      <c r="AE26" s="181">
        <v>45</v>
      </c>
      <c r="AF26" s="102">
        <v>5.0449999999999999</v>
      </c>
      <c r="AG26" s="181">
        <v>38</v>
      </c>
      <c r="AH26" s="185">
        <v>2.2809999999999997</v>
      </c>
      <c r="AI26" s="36">
        <v>42</v>
      </c>
      <c r="AJ26" s="35" t="s">
        <v>162</v>
      </c>
      <c r="AK26" s="102">
        <v>7.9909999999999997</v>
      </c>
      <c r="AL26" s="181">
        <v>12</v>
      </c>
      <c r="AM26" s="102">
        <v>4.9870000000000001</v>
      </c>
      <c r="AN26" s="181">
        <v>40</v>
      </c>
      <c r="AO26" s="185">
        <v>3.0039999999999996</v>
      </c>
      <c r="AP26" s="36">
        <v>10</v>
      </c>
    </row>
    <row r="27" spans="1:42" ht="14.25" customHeight="1">
      <c r="A27" s="35" t="s">
        <v>178</v>
      </c>
      <c r="B27" s="182">
        <v>7.7969999999999997</v>
      </c>
      <c r="C27" s="183">
        <v>15</v>
      </c>
      <c r="D27" s="102">
        <v>7.2910000000000004</v>
      </c>
      <c r="E27" s="181">
        <v>28</v>
      </c>
      <c r="F27" s="102">
        <v>0.50599999999999934</v>
      </c>
      <c r="G27" s="36">
        <v>41</v>
      </c>
      <c r="H27" s="35" t="s">
        <v>164</v>
      </c>
      <c r="I27" s="182">
        <v>8.2330000000000005</v>
      </c>
      <c r="J27" s="183">
        <v>1</v>
      </c>
      <c r="K27" s="102">
        <v>6.84</v>
      </c>
      <c r="L27" s="181">
        <v>7</v>
      </c>
      <c r="M27" s="102">
        <v>1.3930000000000007</v>
      </c>
      <c r="N27" s="36">
        <v>9</v>
      </c>
      <c r="O27" s="35" t="s">
        <v>178</v>
      </c>
      <c r="P27" s="184">
        <v>7.7249999999999996</v>
      </c>
      <c r="Q27" s="181">
        <v>16</v>
      </c>
      <c r="R27" s="102">
        <v>7.2249999999999996</v>
      </c>
      <c r="S27" s="181">
        <v>5</v>
      </c>
      <c r="T27" s="185">
        <v>0.5</v>
      </c>
      <c r="U27" s="36">
        <v>41</v>
      </c>
      <c r="V27" s="35" t="s">
        <v>23</v>
      </c>
      <c r="W27" s="184">
        <v>8.1579999999999995</v>
      </c>
      <c r="X27" s="181">
        <v>3</v>
      </c>
      <c r="Y27" s="102">
        <v>6.843</v>
      </c>
      <c r="Z27" s="181">
        <v>26</v>
      </c>
      <c r="AA27" s="185">
        <v>1.3149999999999995</v>
      </c>
      <c r="AB27" s="36">
        <v>9</v>
      </c>
      <c r="AC27" s="35" t="s">
        <v>200</v>
      </c>
      <c r="AD27" s="102">
        <v>7.266</v>
      </c>
      <c r="AE27" s="181">
        <v>55</v>
      </c>
      <c r="AF27" s="102">
        <v>4.9669999999999996</v>
      </c>
      <c r="AG27" s="181">
        <v>41</v>
      </c>
      <c r="AH27" s="185">
        <v>2.2990000000000004</v>
      </c>
      <c r="AI27" s="36">
        <v>41</v>
      </c>
      <c r="AJ27" s="35" t="s">
        <v>198</v>
      </c>
      <c r="AK27" s="102">
        <v>7.7510000000000003</v>
      </c>
      <c r="AL27" s="181">
        <v>23</v>
      </c>
      <c r="AM27" s="102">
        <v>4.6740000000000004</v>
      </c>
      <c r="AN27" s="181">
        <v>57</v>
      </c>
      <c r="AO27" s="185">
        <v>3.077</v>
      </c>
      <c r="AP27" s="36">
        <v>9</v>
      </c>
    </row>
    <row r="28" spans="1:42" ht="14.25" customHeight="1">
      <c r="A28" s="38" t="s">
        <v>21</v>
      </c>
      <c r="B28" s="186">
        <v>8.0449999999999999</v>
      </c>
      <c r="C28" s="190">
        <v>7</v>
      </c>
      <c r="D28" s="103">
        <v>7.5039999999999996</v>
      </c>
      <c r="E28" s="187">
        <v>1</v>
      </c>
      <c r="F28" s="103">
        <v>0.54100000000000037</v>
      </c>
      <c r="G28" s="37">
        <v>40</v>
      </c>
      <c r="H28" s="35" t="s">
        <v>167</v>
      </c>
      <c r="I28" s="182">
        <v>7.5149999999999997</v>
      </c>
      <c r="J28" s="183">
        <v>28</v>
      </c>
      <c r="K28" s="102">
        <v>6.11</v>
      </c>
      <c r="L28" s="181">
        <v>62</v>
      </c>
      <c r="M28" s="102">
        <v>1.4049999999999994</v>
      </c>
      <c r="N28" s="36">
        <v>8</v>
      </c>
      <c r="O28" s="35" t="s">
        <v>148</v>
      </c>
      <c r="P28" s="184">
        <v>7.3310000000000004</v>
      </c>
      <c r="Q28" s="181">
        <v>38</v>
      </c>
      <c r="R28" s="102">
        <v>6.827</v>
      </c>
      <c r="S28" s="181">
        <v>29</v>
      </c>
      <c r="T28" s="185">
        <v>0.50400000000000045</v>
      </c>
      <c r="U28" s="36">
        <v>40</v>
      </c>
      <c r="V28" s="35" t="s">
        <v>191</v>
      </c>
      <c r="W28" s="184">
        <v>7.835</v>
      </c>
      <c r="X28" s="181">
        <v>12</v>
      </c>
      <c r="Y28" s="102">
        <v>6.5190000000000001</v>
      </c>
      <c r="Z28" s="181">
        <v>45</v>
      </c>
      <c r="AA28" s="185">
        <v>1.3159999999999998</v>
      </c>
      <c r="AB28" s="36">
        <v>8</v>
      </c>
      <c r="AC28" s="35" t="s">
        <v>172</v>
      </c>
      <c r="AD28" s="102">
        <v>7.6390000000000002</v>
      </c>
      <c r="AE28" s="181">
        <v>29</v>
      </c>
      <c r="AF28" s="102">
        <v>5.3140000000000001</v>
      </c>
      <c r="AG28" s="181">
        <v>15</v>
      </c>
      <c r="AH28" s="185">
        <v>2.3250000000000002</v>
      </c>
      <c r="AI28" s="36">
        <v>40</v>
      </c>
      <c r="AJ28" s="35" t="s">
        <v>187</v>
      </c>
      <c r="AK28" s="102">
        <v>8.2089999999999996</v>
      </c>
      <c r="AL28" s="181">
        <v>2</v>
      </c>
      <c r="AM28" s="102">
        <v>5.1109999999999998</v>
      </c>
      <c r="AN28" s="181">
        <v>31</v>
      </c>
      <c r="AO28" s="185">
        <v>3.0979999999999999</v>
      </c>
      <c r="AP28" s="36">
        <v>8</v>
      </c>
    </row>
    <row r="29" spans="1:42" ht="14.25" customHeight="1">
      <c r="A29" s="35" t="s">
        <v>173</v>
      </c>
      <c r="B29" s="182">
        <v>7.5919999999999996</v>
      </c>
      <c r="C29" s="183">
        <v>25</v>
      </c>
      <c r="D29" s="102">
        <v>7.0469999999999997</v>
      </c>
      <c r="E29" s="181">
        <v>10</v>
      </c>
      <c r="F29" s="102">
        <v>0.54499999999999993</v>
      </c>
      <c r="G29" s="36">
        <v>39</v>
      </c>
      <c r="H29" s="35" t="s">
        <v>189</v>
      </c>
      <c r="I29" s="182">
        <v>7.9359999999999999</v>
      </c>
      <c r="J29" s="183">
        <v>12</v>
      </c>
      <c r="K29" s="102">
        <v>6.4960000000000004</v>
      </c>
      <c r="L29" s="181">
        <v>46</v>
      </c>
      <c r="M29" s="102">
        <v>1.4399999999999995</v>
      </c>
      <c r="N29" s="36">
        <v>7</v>
      </c>
      <c r="O29" s="35" t="s">
        <v>188</v>
      </c>
      <c r="P29" s="184">
        <v>7.1189999999999998</v>
      </c>
      <c r="Q29" s="181">
        <v>54</v>
      </c>
      <c r="R29" s="102">
        <v>6.5780000000000003</v>
      </c>
      <c r="S29" s="181">
        <v>44</v>
      </c>
      <c r="T29" s="185">
        <v>0.54099999999999948</v>
      </c>
      <c r="U29" s="36">
        <v>38</v>
      </c>
      <c r="V29" s="35" t="s">
        <v>187</v>
      </c>
      <c r="W29" s="184">
        <v>8.1509999999999998</v>
      </c>
      <c r="X29" s="181">
        <v>4</v>
      </c>
      <c r="Y29" s="102">
        <v>6.7590000000000003</v>
      </c>
      <c r="Z29" s="181">
        <v>34</v>
      </c>
      <c r="AA29" s="185">
        <v>1.3919999999999995</v>
      </c>
      <c r="AB29" s="36">
        <v>7</v>
      </c>
      <c r="AC29" s="35" t="s">
        <v>148</v>
      </c>
      <c r="AD29" s="102">
        <v>7.3739999999999997</v>
      </c>
      <c r="AE29" s="181">
        <v>42</v>
      </c>
      <c r="AF29" s="102">
        <v>5.01</v>
      </c>
      <c r="AG29" s="181">
        <v>39</v>
      </c>
      <c r="AH29" s="185">
        <v>2.3639999999999999</v>
      </c>
      <c r="AI29" s="36">
        <v>39</v>
      </c>
      <c r="AJ29" s="38" t="s">
        <v>21</v>
      </c>
      <c r="AK29" s="103">
        <v>8.0090000000000003</v>
      </c>
      <c r="AL29" s="187">
        <v>11</v>
      </c>
      <c r="AM29" s="103">
        <v>4.8940000000000001</v>
      </c>
      <c r="AN29" s="187">
        <v>46</v>
      </c>
      <c r="AO29" s="189">
        <v>3.1150000000000002</v>
      </c>
      <c r="AP29" s="37">
        <v>7</v>
      </c>
    </row>
    <row r="30" spans="1:42" ht="14.25" customHeight="1">
      <c r="A30" s="35" t="s">
        <v>200</v>
      </c>
      <c r="B30" s="182">
        <v>7.0819999999999999</v>
      </c>
      <c r="C30" s="183">
        <v>53</v>
      </c>
      <c r="D30" s="102">
        <v>6.5339999999999998</v>
      </c>
      <c r="E30" s="181">
        <v>43</v>
      </c>
      <c r="F30" s="102">
        <v>0.54800000000000004</v>
      </c>
      <c r="G30" s="36">
        <v>38</v>
      </c>
      <c r="H30" s="35" t="s">
        <v>204</v>
      </c>
      <c r="I30" s="182">
        <v>7.968</v>
      </c>
      <c r="J30" s="183">
        <v>10</v>
      </c>
      <c r="K30" s="102">
        <v>6.5090000000000003</v>
      </c>
      <c r="L30" s="181">
        <v>45</v>
      </c>
      <c r="M30" s="102">
        <v>1.4589999999999996</v>
      </c>
      <c r="N30" s="36">
        <v>6</v>
      </c>
      <c r="O30" s="35" t="s">
        <v>197</v>
      </c>
      <c r="P30" s="184">
        <v>7.1529999999999996</v>
      </c>
      <c r="Q30" s="181">
        <v>50</v>
      </c>
      <c r="R30" s="102">
        <v>6.6120000000000001</v>
      </c>
      <c r="S30" s="181">
        <v>40</v>
      </c>
      <c r="T30" s="185">
        <v>0.54099999999999948</v>
      </c>
      <c r="U30" s="36">
        <v>38</v>
      </c>
      <c r="V30" s="35" t="s">
        <v>192</v>
      </c>
      <c r="W30" s="184">
        <v>8.0679999999999996</v>
      </c>
      <c r="X30" s="181">
        <v>6</v>
      </c>
      <c r="Y30" s="102">
        <v>6.6479999999999997</v>
      </c>
      <c r="Z30" s="181">
        <v>38</v>
      </c>
      <c r="AA30" s="185">
        <v>1.42</v>
      </c>
      <c r="AB30" s="36">
        <v>6</v>
      </c>
      <c r="AC30" s="35" t="s">
        <v>177</v>
      </c>
      <c r="AD30" s="102">
        <v>7.3220000000000001</v>
      </c>
      <c r="AE30" s="181">
        <v>46</v>
      </c>
      <c r="AF30" s="102">
        <v>4.9279999999999999</v>
      </c>
      <c r="AG30" s="181">
        <v>44</v>
      </c>
      <c r="AH30" s="185">
        <v>2.3940000000000001</v>
      </c>
      <c r="AI30" s="36">
        <v>38</v>
      </c>
      <c r="AJ30" s="35" t="s">
        <v>169</v>
      </c>
      <c r="AK30" s="102">
        <v>8.0109999999999992</v>
      </c>
      <c r="AL30" s="181">
        <v>10</v>
      </c>
      <c r="AM30" s="102">
        <v>4.8869999999999996</v>
      </c>
      <c r="AN30" s="181">
        <v>48</v>
      </c>
      <c r="AO30" s="185">
        <v>3.1239999999999997</v>
      </c>
      <c r="AP30" s="36">
        <v>6</v>
      </c>
    </row>
    <row r="31" spans="1:42" ht="14.25" customHeight="1">
      <c r="A31" s="35" t="s">
        <v>179</v>
      </c>
      <c r="B31" s="182">
        <v>7.1029999999999998</v>
      </c>
      <c r="C31" s="183">
        <v>49</v>
      </c>
      <c r="D31" s="102">
        <v>6.5350000000000001</v>
      </c>
      <c r="E31" s="181">
        <v>52</v>
      </c>
      <c r="F31" s="102">
        <v>0.56799999999999962</v>
      </c>
      <c r="G31" s="36">
        <v>37</v>
      </c>
      <c r="H31" s="35" t="s">
        <v>185</v>
      </c>
      <c r="I31" s="182">
        <v>7.6879999999999997</v>
      </c>
      <c r="J31" s="183">
        <v>20</v>
      </c>
      <c r="K31" s="102">
        <v>6.1989999999999998</v>
      </c>
      <c r="L31" s="181">
        <v>59</v>
      </c>
      <c r="M31" s="102">
        <v>1.4889999999999999</v>
      </c>
      <c r="N31" s="36">
        <v>5</v>
      </c>
      <c r="O31" s="35" t="s">
        <v>193</v>
      </c>
      <c r="P31" s="184">
        <v>7.4740000000000002</v>
      </c>
      <c r="Q31" s="181">
        <v>32</v>
      </c>
      <c r="R31" s="102">
        <v>6.9160000000000004</v>
      </c>
      <c r="S31" s="181">
        <v>22</v>
      </c>
      <c r="T31" s="185">
        <v>0.55799999999999983</v>
      </c>
      <c r="U31" s="36">
        <v>37</v>
      </c>
      <c r="V31" s="35" t="s">
        <v>185</v>
      </c>
      <c r="W31" s="184">
        <v>7.7190000000000003</v>
      </c>
      <c r="X31" s="181">
        <v>19</v>
      </c>
      <c r="Y31" s="102">
        <v>6.2539999999999996</v>
      </c>
      <c r="Z31" s="181">
        <v>59</v>
      </c>
      <c r="AA31" s="185">
        <v>1.4650000000000007</v>
      </c>
      <c r="AB31" s="36">
        <v>5</v>
      </c>
      <c r="AC31" s="35" t="s">
        <v>158</v>
      </c>
      <c r="AD31" s="102">
        <v>7.3090000000000002</v>
      </c>
      <c r="AE31" s="181">
        <v>49</v>
      </c>
      <c r="AF31" s="102">
        <v>4.8869999999999996</v>
      </c>
      <c r="AG31" s="181">
        <v>49</v>
      </c>
      <c r="AH31" s="185">
        <v>2.4220000000000006</v>
      </c>
      <c r="AI31" s="36">
        <v>37</v>
      </c>
      <c r="AJ31" s="35" t="s">
        <v>199</v>
      </c>
      <c r="AK31" s="102">
        <v>7.859</v>
      </c>
      <c r="AL31" s="181">
        <v>18</v>
      </c>
      <c r="AM31" s="102">
        <v>4.6020000000000003</v>
      </c>
      <c r="AN31" s="181">
        <v>61</v>
      </c>
      <c r="AO31" s="185">
        <v>3.2569999999999997</v>
      </c>
      <c r="AP31" s="36">
        <v>5</v>
      </c>
    </row>
    <row r="32" spans="1:42" ht="14.25" customHeight="1">
      <c r="A32" s="35" t="s">
        <v>163</v>
      </c>
      <c r="B32" s="182">
        <v>7.258</v>
      </c>
      <c r="C32" s="183">
        <v>38</v>
      </c>
      <c r="D32" s="102">
        <v>6.6210000000000004</v>
      </c>
      <c r="E32" s="181">
        <v>37</v>
      </c>
      <c r="F32" s="102">
        <v>0.63699999999999957</v>
      </c>
      <c r="G32" s="36">
        <v>36</v>
      </c>
      <c r="H32" s="35" t="s">
        <v>195</v>
      </c>
      <c r="I32" s="182">
        <v>7.8170000000000002</v>
      </c>
      <c r="J32" s="183">
        <v>14</v>
      </c>
      <c r="K32" s="102">
        <v>6.32</v>
      </c>
      <c r="L32" s="181">
        <v>55</v>
      </c>
      <c r="M32" s="102">
        <v>1.4969999999999999</v>
      </c>
      <c r="N32" s="36">
        <v>4</v>
      </c>
      <c r="O32" s="35" t="s">
        <v>154</v>
      </c>
      <c r="P32" s="184">
        <v>7.2050000000000001</v>
      </c>
      <c r="Q32" s="181">
        <v>47</v>
      </c>
      <c r="R32" s="102">
        <v>6.6429999999999998</v>
      </c>
      <c r="S32" s="181">
        <v>39</v>
      </c>
      <c r="T32" s="185">
        <v>0.56200000000000028</v>
      </c>
      <c r="U32" s="36">
        <v>36</v>
      </c>
      <c r="V32" s="35" t="s">
        <v>195</v>
      </c>
      <c r="W32" s="184">
        <v>7.7220000000000004</v>
      </c>
      <c r="X32" s="181">
        <v>17</v>
      </c>
      <c r="Y32" s="102">
        <v>6.133</v>
      </c>
      <c r="Z32" s="181">
        <v>61</v>
      </c>
      <c r="AA32" s="185">
        <v>1.5890000000000004</v>
      </c>
      <c r="AB32" s="36">
        <v>4</v>
      </c>
      <c r="AC32" s="35" t="s">
        <v>161</v>
      </c>
      <c r="AD32" s="102">
        <v>7.2530000000000001</v>
      </c>
      <c r="AE32" s="181">
        <v>57</v>
      </c>
      <c r="AF32" s="102">
        <v>4.83</v>
      </c>
      <c r="AG32" s="181">
        <v>50</v>
      </c>
      <c r="AH32" s="185">
        <v>2.423</v>
      </c>
      <c r="AI32" s="36">
        <v>36</v>
      </c>
      <c r="AJ32" s="35" t="s">
        <v>195</v>
      </c>
      <c r="AK32" s="102">
        <v>7.8739999999999997</v>
      </c>
      <c r="AL32" s="181">
        <v>16</v>
      </c>
      <c r="AM32" s="102">
        <v>4.6150000000000002</v>
      </c>
      <c r="AN32" s="181">
        <v>60</v>
      </c>
      <c r="AO32" s="185">
        <v>3.2589999999999995</v>
      </c>
      <c r="AP32" s="36">
        <v>4</v>
      </c>
    </row>
    <row r="33" spans="1:42" ht="14.25" customHeight="1">
      <c r="A33" s="35" t="s">
        <v>159</v>
      </c>
      <c r="B33" s="182">
        <v>7.1319999999999997</v>
      </c>
      <c r="C33" s="183">
        <v>47</v>
      </c>
      <c r="D33" s="102">
        <v>6.4889999999999999</v>
      </c>
      <c r="E33" s="181">
        <v>47</v>
      </c>
      <c r="F33" s="102">
        <v>0.64299999999999979</v>
      </c>
      <c r="G33" s="36">
        <v>35</v>
      </c>
      <c r="H33" s="35" t="s">
        <v>175</v>
      </c>
      <c r="I33" s="182">
        <v>7.5830000000000002</v>
      </c>
      <c r="J33" s="183">
        <v>26</v>
      </c>
      <c r="K33" s="102">
        <v>6.0339999999999998</v>
      </c>
      <c r="L33" s="181">
        <v>63</v>
      </c>
      <c r="M33" s="102">
        <v>1.5490000000000004</v>
      </c>
      <c r="N33" s="36">
        <v>3</v>
      </c>
      <c r="O33" s="35" t="s">
        <v>173</v>
      </c>
      <c r="P33" s="184">
        <v>7.6360000000000001</v>
      </c>
      <c r="Q33" s="181">
        <v>25</v>
      </c>
      <c r="R33" s="102">
        <v>7.0439999999999996</v>
      </c>
      <c r="S33" s="181">
        <v>14</v>
      </c>
      <c r="T33" s="185">
        <v>0.59200000000000053</v>
      </c>
      <c r="U33" s="36">
        <v>35</v>
      </c>
      <c r="V33" s="35" t="s">
        <v>175</v>
      </c>
      <c r="W33" s="184">
        <v>7.72</v>
      </c>
      <c r="X33" s="181">
        <v>18</v>
      </c>
      <c r="Y33" s="102">
        <v>6.0860000000000003</v>
      </c>
      <c r="Z33" s="181">
        <v>62</v>
      </c>
      <c r="AA33" s="185">
        <v>1.6339999999999995</v>
      </c>
      <c r="AB33" s="36">
        <v>3</v>
      </c>
      <c r="AC33" s="35" t="s">
        <v>165</v>
      </c>
      <c r="AD33" s="102">
        <v>7.9470000000000001</v>
      </c>
      <c r="AE33" s="181">
        <v>14</v>
      </c>
      <c r="AF33" s="102">
        <v>5.5069999999999997</v>
      </c>
      <c r="AG33" s="181">
        <v>10</v>
      </c>
      <c r="AH33" s="185">
        <v>2.4400000000000004</v>
      </c>
      <c r="AI33" s="36">
        <v>35</v>
      </c>
      <c r="AJ33" s="35" t="s">
        <v>204</v>
      </c>
      <c r="AK33" s="102">
        <v>8.0960000000000001</v>
      </c>
      <c r="AL33" s="181">
        <v>5</v>
      </c>
      <c r="AM33" s="102">
        <v>4.6879999999999997</v>
      </c>
      <c r="AN33" s="181">
        <v>56</v>
      </c>
      <c r="AO33" s="185">
        <v>3.4080000000000004</v>
      </c>
      <c r="AP33" s="36">
        <v>3</v>
      </c>
    </row>
    <row r="34" spans="1:42" ht="14.25" customHeight="1">
      <c r="A34" s="35" t="s">
        <v>161</v>
      </c>
      <c r="B34" s="182">
        <v>7.0010000000000003</v>
      </c>
      <c r="C34" s="183">
        <v>57</v>
      </c>
      <c r="D34" s="102">
        <v>6.3520000000000003</v>
      </c>
      <c r="E34" s="181">
        <v>53</v>
      </c>
      <c r="F34" s="102">
        <v>0.64900000000000002</v>
      </c>
      <c r="G34" s="36">
        <v>34</v>
      </c>
      <c r="H34" s="35" t="s">
        <v>187</v>
      </c>
      <c r="I34" s="182">
        <v>8.0649999999999995</v>
      </c>
      <c r="J34" s="183">
        <v>5</v>
      </c>
      <c r="K34" s="102">
        <v>6.4790000000000001</v>
      </c>
      <c r="L34" s="181">
        <v>48</v>
      </c>
      <c r="M34" s="102">
        <v>1.5859999999999994</v>
      </c>
      <c r="N34" s="36">
        <v>2</v>
      </c>
      <c r="O34" s="35" t="s">
        <v>147</v>
      </c>
      <c r="P34" s="184">
        <v>7.4269999999999996</v>
      </c>
      <c r="Q34" s="181">
        <v>34</v>
      </c>
      <c r="R34" s="102">
        <v>6.8079999999999998</v>
      </c>
      <c r="S34" s="181">
        <v>31</v>
      </c>
      <c r="T34" s="185">
        <v>0.61899999999999977</v>
      </c>
      <c r="U34" s="36">
        <v>34</v>
      </c>
      <c r="V34" s="35" t="s">
        <v>198</v>
      </c>
      <c r="W34" s="184">
        <v>7.77</v>
      </c>
      <c r="X34" s="181">
        <v>14</v>
      </c>
      <c r="Y34" s="102">
        <v>6.08</v>
      </c>
      <c r="Z34" s="181">
        <v>63</v>
      </c>
      <c r="AA34" s="185">
        <v>1.6899999999999995</v>
      </c>
      <c r="AB34" s="36">
        <v>2</v>
      </c>
      <c r="AC34" s="35" t="s">
        <v>186</v>
      </c>
      <c r="AD34" s="102">
        <v>7.38</v>
      </c>
      <c r="AE34" s="181">
        <v>40</v>
      </c>
      <c r="AF34" s="102">
        <v>4.9219999999999997</v>
      </c>
      <c r="AG34" s="181">
        <v>45</v>
      </c>
      <c r="AH34" s="185">
        <v>2.4580000000000002</v>
      </c>
      <c r="AI34" s="36">
        <v>34</v>
      </c>
      <c r="AJ34" s="35" t="s">
        <v>201</v>
      </c>
      <c r="AK34" s="102">
        <v>8.0830000000000002</v>
      </c>
      <c r="AL34" s="181">
        <v>6</v>
      </c>
      <c r="AM34" s="102">
        <v>4.6020000000000003</v>
      </c>
      <c r="AN34" s="181">
        <v>62</v>
      </c>
      <c r="AO34" s="185">
        <v>3.4809999999999999</v>
      </c>
      <c r="AP34" s="36">
        <v>2</v>
      </c>
    </row>
    <row r="35" spans="1:42" ht="14.25" customHeight="1">
      <c r="A35" s="35" t="s">
        <v>188</v>
      </c>
      <c r="B35" s="182">
        <v>7.327</v>
      </c>
      <c r="C35" s="183">
        <v>34</v>
      </c>
      <c r="D35" s="102">
        <v>6.6310000000000002</v>
      </c>
      <c r="E35" s="181">
        <v>36</v>
      </c>
      <c r="F35" s="102">
        <v>0.69599999999999973</v>
      </c>
      <c r="G35" s="36">
        <v>33</v>
      </c>
      <c r="H35" s="35" t="s">
        <v>192</v>
      </c>
      <c r="I35" s="182">
        <v>8.0459999999999994</v>
      </c>
      <c r="J35" s="183">
        <v>6</v>
      </c>
      <c r="K35" s="102">
        <v>6.399</v>
      </c>
      <c r="L35" s="181">
        <v>42</v>
      </c>
      <c r="M35" s="102">
        <v>1.6469999999999994</v>
      </c>
      <c r="N35" s="36">
        <v>1</v>
      </c>
      <c r="O35" s="35" t="s">
        <v>170</v>
      </c>
      <c r="P35" s="184">
        <v>7.75</v>
      </c>
      <c r="Q35" s="181">
        <v>15</v>
      </c>
      <c r="R35" s="102">
        <v>7.0880000000000001</v>
      </c>
      <c r="S35" s="181">
        <v>10</v>
      </c>
      <c r="T35" s="185">
        <v>0.66199999999999992</v>
      </c>
      <c r="U35" s="36">
        <v>33</v>
      </c>
      <c r="V35" s="35" t="s">
        <v>164</v>
      </c>
      <c r="W35" s="184">
        <v>8.2539999999999996</v>
      </c>
      <c r="X35" s="181">
        <v>1</v>
      </c>
      <c r="Y35" s="102">
        <v>6.3109999999999999</v>
      </c>
      <c r="Z35" s="181">
        <v>58</v>
      </c>
      <c r="AA35" s="185">
        <v>1.9429999999999996</v>
      </c>
      <c r="AB35" s="36">
        <v>1</v>
      </c>
      <c r="AC35" s="35" t="s">
        <v>181</v>
      </c>
      <c r="AD35" s="102">
        <v>7.657</v>
      </c>
      <c r="AE35" s="181">
        <v>27</v>
      </c>
      <c r="AF35" s="102">
        <v>5.1959999999999997</v>
      </c>
      <c r="AG35" s="181">
        <v>21</v>
      </c>
      <c r="AH35" s="185">
        <v>2.4610000000000003</v>
      </c>
      <c r="AI35" s="36">
        <v>33</v>
      </c>
      <c r="AJ35" s="35" t="s">
        <v>164</v>
      </c>
      <c r="AK35" s="102">
        <v>8.3879999999999999</v>
      </c>
      <c r="AL35" s="181">
        <v>1</v>
      </c>
      <c r="AM35" s="102">
        <v>4.641</v>
      </c>
      <c r="AN35" s="181">
        <v>58</v>
      </c>
      <c r="AO35" s="185">
        <v>3.7469999999999999</v>
      </c>
      <c r="AP35" s="36">
        <v>1</v>
      </c>
    </row>
    <row r="36" spans="1:42" ht="14.25" customHeight="1">
      <c r="A36" s="35" t="s">
        <v>171</v>
      </c>
      <c r="B36" s="182">
        <v>7.0419999999999998</v>
      </c>
      <c r="C36" s="183">
        <v>56</v>
      </c>
      <c r="D36" s="102">
        <v>6.319</v>
      </c>
      <c r="E36" s="181">
        <v>56</v>
      </c>
      <c r="F36" s="102">
        <v>0.72299999999999986</v>
      </c>
      <c r="G36" s="36">
        <v>32</v>
      </c>
      <c r="H36" s="39" t="s">
        <v>205</v>
      </c>
      <c r="I36" s="191">
        <v>7.59</v>
      </c>
      <c r="J36" s="192"/>
      <c r="K36" s="34">
        <v>6.7240000000000002</v>
      </c>
      <c r="L36" s="39"/>
      <c r="M36" s="34">
        <f t="shared" ref="M36" si="0">I36-K36</f>
        <v>0.86599999999999966</v>
      </c>
      <c r="N36" s="166"/>
      <c r="O36" s="35" t="s">
        <v>165</v>
      </c>
      <c r="P36" s="184">
        <v>8.0429999999999993</v>
      </c>
      <c r="Q36" s="181">
        <v>8</v>
      </c>
      <c r="R36" s="102">
        <v>7.335</v>
      </c>
      <c r="S36" s="181">
        <v>3</v>
      </c>
      <c r="T36" s="185">
        <v>0.7079999999999993</v>
      </c>
      <c r="U36" s="36">
        <v>32</v>
      </c>
      <c r="V36" s="39" t="s">
        <v>205</v>
      </c>
      <c r="W36" s="193">
        <v>7.6260000000000003</v>
      </c>
      <c r="X36" s="193"/>
      <c r="Y36" s="34">
        <v>6.7039999999999997</v>
      </c>
      <c r="Z36" s="39"/>
      <c r="AA36" s="194">
        <f t="shared" ref="AA36" si="1">W36-Y36</f>
        <v>0.9220000000000006</v>
      </c>
      <c r="AB36" s="166"/>
      <c r="AC36" s="35" t="s">
        <v>221</v>
      </c>
      <c r="AD36" s="102">
        <v>7.2709999999999999</v>
      </c>
      <c r="AE36" s="181">
        <v>53</v>
      </c>
      <c r="AF36" s="102">
        <v>4.7279999999999998</v>
      </c>
      <c r="AG36" s="181">
        <v>53</v>
      </c>
      <c r="AH36" s="185">
        <v>2.5430000000000001</v>
      </c>
      <c r="AI36" s="36">
        <v>32</v>
      </c>
      <c r="AJ36" s="39" t="s">
        <v>205</v>
      </c>
      <c r="AK36" s="34">
        <v>7.7320000000000002</v>
      </c>
      <c r="AL36" s="33"/>
      <c r="AM36" s="34">
        <v>5.0190000000000001</v>
      </c>
      <c r="AN36" s="33"/>
      <c r="AO36" s="194">
        <f>AK36-AM36</f>
        <v>2.7130000000000001</v>
      </c>
      <c r="AP36" s="166"/>
    </row>
  </sheetData>
  <mergeCells count="24">
    <mergeCell ref="AM3:AN3"/>
    <mergeCell ref="AO3:AP3"/>
    <mergeCell ref="T3:U3"/>
    <mergeCell ref="W3:X3"/>
    <mergeCell ref="Y3:Z3"/>
    <mergeCell ref="AA3:AB3"/>
    <mergeCell ref="AD3:AE3"/>
    <mergeCell ref="AF3:AG3"/>
    <mergeCell ref="AC2:AO2"/>
    <mergeCell ref="A1:N1"/>
    <mergeCell ref="O1:AB1"/>
    <mergeCell ref="AC1:AO1"/>
    <mergeCell ref="R3:S3"/>
    <mergeCell ref="B3:C3"/>
    <mergeCell ref="D3:E3"/>
    <mergeCell ref="A2:N2"/>
    <mergeCell ref="O2:AB2"/>
    <mergeCell ref="F3:G3"/>
    <mergeCell ref="I3:J3"/>
    <mergeCell ref="K3:L3"/>
    <mergeCell ref="M3:N3"/>
    <mergeCell ref="P3:Q3"/>
    <mergeCell ref="AH3:AI3"/>
    <mergeCell ref="AK3:AL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7F30-1BDB-4F75-8988-CFBEB798C0F9}">
  <dimension ref="A1:AP36"/>
  <sheetViews>
    <sheetView view="pageLayout" topLeftCell="P1" zoomScale="85" zoomScaleNormal="100" zoomScalePageLayoutView="85" workbookViewId="0">
      <selection activeCell="AC5" sqref="AC5:AI15"/>
    </sheetView>
  </sheetViews>
  <sheetFormatPr defaultRowHeight="15.75"/>
  <cols>
    <col min="1" max="1" width="21.7109375" style="31" customWidth="1"/>
    <col min="2" max="2" width="6.85546875" style="31" customWidth="1"/>
    <col min="3" max="4" width="6.85546875" style="195" customWidth="1"/>
    <col min="5" max="5" width="6.85546875" style="31" customWidth="1"/>
    <col min="6" max="6" width="7.7109375" style="31" customWidth="1"/>
    <col min="7" max="7" width="6.85546875" style="31" customWidth="1"/>
    <col min="8" max="8" width="23.85546875" style="31" customWidth="1"/>
    <col min="9" max="14" width="6.85546875" style="31" customWidth="1"/>
    <col min="15" max="15" width="20" style="195" customWidth="1"/>
    <col min="16" max="17" width="6.7109375" style="31" customWidth="1"/>
    <col min="18" max="18" width="6.7109375" style="195" customWidth="1"/>
    <col min="19" max="19" width="6.7109375" style="31" customWidth="1"/>
    <col min="20" max="20" width="7.85546875" style="31" customWidth="1"/>
    <col min="21" max="21" width="6.7109375" style="31" customWidth="1"/>
    <col min="22" max="22" width="27.5703125" style="31" customWidth="1"/>
    <col min="23" max="26" width="6.7109375" style="31" customWidth="1"/>
    <col min="27" max="27" width="7.7109375" style="31" customWidth="1"/>
    <col min="28" max="28" width="6.7109375" style="31" customWidth="1"/>
    <col min="29" max="29" width="20.7109375" style="31" customWidth="1"/>
    <col min="30" max="30" width="7.140625" style="31" customWidth="1"/>
    <col min="31" max="31" width="7.140625" style="195" customWidth="1"/>
    <col min="32" max="34" width="7.140625" style="31" customWidth="1"/>
    <col min="35" max="35" width="7.140625" style="195" customWidth="1"/>
    <col min="36" max="36" width="23.140625" style="195" customWidth="1"/>
    <col min="37" max="41" width="7.7109375" style="195" customWidth="1"/>
    <col min="42" max="42" width="7.140625" style="195" customWidth="1"/>
    <col min="43" max="16384" width="9.140625" style="31"/>
  </cols>
  <sheetData>
    <row r="1" spans="1:42">
      <c r="A1" s="244" t="s">
        <v>141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 t="s">
        <v>141</v>
      </c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 t="s">
        <v>141</v>
      </c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165"/>
    </row>
    <row r="2" spans="1:42">
      <c r="A2" s="243" t="s">
        <v>444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 t="s">
        <v>445</v>
      </c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 t="s">
        <v>446</v>
      </c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164"/>
    </row>
    <row r="3" spans="1:42">
      <c r="A3" s="32"/>
      <c r="B3" s="246" t="s">
        <v>142</v>
      </c>
      <c r="C3" s="246"/>
      <c r="D3" s="245" t="s">
        <v>143</v>
      </c>
      <c r="E3" s="245"/>
      <c r="F3" s="245" t="s">
        <v>144</v>
      </c>
      <c r="G3" s="245"/>
      <c r="H3" s="32"/>
      <c r="I3" s="246" t="s">
        <v>142</v>
      </c>
      <c r="J3" s="246"/>
      <c r="K3" s="245" t="s">
        <v>143</v>
      </c>
      <c r="L3" s="245"/>
      <c r="M3" s="245" t="s">
        <v>144</v>
      </c>
      <c r="N3" s="245"/>
      <c r="O3" s="32"/>
      <c r="P3" s="246" t="s">
        <v>142</v>
      </c>
      <c r="Q3" s="246"/>
      <c r="R3" s="245" t="s">
        <v>143</v>
      </c>
      <c r="S3" s="245"/>
      <c r="T3" s="245" t="s">
        <v>144</v>
      </c>
      <c r="U3" s="245"/>
      <c r="V3" s="32"/>
      <c r="W3" s="246" t="s">
        <v>142</v>
      </c>
      <c r="X3" s="246"/>
      <c r="Y3" s="245" t="s">
        <v>143</v>
      </c>
      <c r="Z3" s="245"/>
      <c r="AA3" s="245" t="s">
        <v>144</v>
      </c>
      <c r="AB3" s="245"/>
      <c r="AC3" s="32"/>
      <c r="AD3" s="246" t="s">
        <v>142</v>
      </c>
      <c r="AE3" s="246"/>
      <c r="AF3" s="245" t="s">
        <v>143</v>
      </c>
      <c r="AG3" s="245"/>
      <c r="AH3" s="245" t="s">
        <v>144</v>
      </c>
      <c r="AI3" s="245"/>
      <c r="AJ3" s="32"/>
      <c r="AK3" s="246" t="s">
        <v>142</v>
      </c>
      <c r="AL3" s="246"/>
      <c r="AM3" s="245" t="s">
        <v>143</v>
      </c>
      <c r="AN3" s="245"/>
      <c r="AO3" s="245" t="s">
        <v>144</v>
      </c>
      <c r="AP3" s="245"/>
    </row>
    <row r="4" spans="1:42">
      <c r="A4" s="33" t="s">
        <v>20</v>
      </c>
      <c r="B4" s="34" t="s">
        <v>2</v>
      </c>
      <c r="C4" s="33" t="s">
        <v>3</v>
      </c>
      <c r="D4" s="179" t="s">
        <v>2</v>
      </c>
      <c r="E4" s="167" t="s">
        <v>3</v>
      </c>
      <c r="F4" s="179" t="s">
        <v>145</v>
      </c>
      <c r="G4" s="166" t="s">
        <v>3</v>
      </c>
      <c r="H4" s="33" t="s">
        <v>20</v>
      </c>
      <c r="I4" s="34" t="s">
        <v>2</v>
      </c>
      <c r="J4" s="33" t="s">
        <v>3</v>
      </c>
      <c r="K4" s="179" t="s">
        <v>2</v>
      </c>
      <c r="L4" s="167" t="s">
        <v>3</v>
      </c>
      <c r="M4" s="179" t="s">
        <v>145</v>
      </c>
      <c r="N4" s="166" t="s">
        <v>3</v>
      </c>
      <c r="O4" s="33" t="s">
        <v>20</v>
      </c>
      <c r="P4" s="34" t="s">
        <v>2</v>
      </c>
      <c r="Q4" s="33" t="s">
        <v>3</v>
      </c>
      <c r="R4" s="179" t="s">
        <v>2</v>
      </c>
      <c r="S4" s="167" t="s">
        <v>3</v>
      </c>
      <c r="T4" s="179" t="s">
        <v>145</v>
      </c>
      <c r="U4" s="180" t="s">
        <v>3</v>
      </c>
      <c r="V4" s="33" t="s">
        <v>20</v>
      </c>
      <c r="W4" s="34" t="s">
        <v>2</v>
      </c>
      <c r="X4" s="33" t="s">
        <v>3</v>
      </c>
      <c r="Y4" s="179" t="s">
        <v>2</v>
      </c>
      <c r="Z4" s="167" t="s">
        <v>3</v>
      </c>
      <c r="AA4" s="179" t="s">
        <v>145</v>
      </c>
      <c r="AB4" s="180" t="s">
        <v>3</v>
      </c>
      <c r="AC4" s="33" t="s">
        <v>20</v>
      </c>
      <c r="AD4" s="34" t="s">
        <v>2</v>
      </c>
      <c r="AE4" s="33" t="s">
        <v>3</v>
      </c>
      <c r="AF4" s="179" t="s">
        <v>2</v>
      </c>
      <c r="AG4" s="167" t="s">
        <v>3</v>
      </c>
      <c r="AH4" s="179" t="s">
        <v>145</v>
      </c>
      <c r="AI4" s="180" t="s">
        <v>3</v>
      </c>
      <c r="AJ4" s="33" t="s">
        <v>20</v>
      </c>
      <c r="AK4" s="34" t="s">
        <v>2</v>
      </c>
      <c r="AL4" s="33" t="s">
        <v>3</v>
      </c>
      <c r="AM4" s="179" t="s">
        <v>2</v>
      </c>
      <c r="AN4" s="167" t="s">
        <v>3</v>
      </c>
      <c r="AO4" s="179" t="s">
        <v>145</v>
      </c>
      <c r="AP4" s="180" t="s">
        <v>3</v>
      </c>
    </row>
    <row r="5" spans="1:42" ht="14.25" customHeight="1">
      <c r="A5" s="35" t="s">
        <v>149</v>
      </c>
      <c r="B5" s="182">
        <v>6.734</v>
      </c>
      <c r="C5" s="183">
        <v>62</v>
      </c>
      <c r="D5" s="102">
        <v>6.97</v>
      </c>
      <c r="E5" s="181">
        <v>16</v>
      </c>
      <c r="F5" s="102">
        <v>-0.23599999999999977</v>
      </c>
      <c r="G5" s="36">
        <v>63</v>
      </c>
      <c r="H5" s="35" t="s">
        <v>197</v>
      </c>
      <c r="I5" s="182">
        <v>6.9379999999999997</v>
      </c>
      <c r="J5" s="183">
        <v>59</v>
      </c>
      <c r="K5" s="102">
        <v>6.6369999999999996</v>
      </c>
      <c r="L5" s="181">
        <v>35</v>
      </c>
      <c r="M5" s="102">
        <v>0.30100000000000016</v>
      </c>
      <c r="N5" s="36">
        <v>50</v>
      </c>
      <c r="O5" s="35" t="s">
        <v>149</v>
      </c>
      <c r="P5" s="184">
        <v>6.7489999999999997</v>
      </c>
      <c r="Q5" s="181">
        <v>62</v>
      </c>
      <c r="R5" s="102">
        <v>7.3970000000000002</v>
      </c>
      <c r="S5" s="181">
        <v>1</v>
      </c>
      <c r="T5" s="185">
        <v>-0.64800000000000058</v>
      </c>
      <c r="U5" s="36">
        <v>63</v>
      </c>
      <c r="AC5" s="35" t="s">
        <v>149</v>
      </c>
      <c r="AD5" s="102">
        <v>7.0519999999999996</v>
      </c>
      <c r="AE5" s="181">
        <v>61</v>
      </c>
      <c r="AF5" s="102">
        <v>5.98</v>
      </c>
      <c r="AG5" s="181">
        <v>1</v>
      </c>
      <c r="AH5" s="185">
        <v>1.0719999999999992</v>
      </c>
      <c r="AI5" s="36">
        <v>63</v>
      </c>
      <c r="AJ5" s="35" t="s">
        <v>152</v>
      </c>
      <c r="AK5" s="102">
        <v>7.7409999999999997</v>
      </c>
      <c r="AL5" s="181">
        <v>24</v>
      </c>
      <c r="AM5" s="102">
        <v>5.149</v>
      </c>
      <c r="AN5" s="181">
        <v>28</v>
      </c>
      <c r="AO5" s="185">
        <v>2.5919999999999996</v>
      </c>
      <c r="AP5" s="36">
        <v>31</v>
      </c>
    </row>
    <row r="6" spans="1:42" ht="14.25" customHeight="1">
      <c r="A6" s="35" t="s">
        <v>146</v>
      </c>
      <c r="B6" s="182">
        <v>6.859</v>
      </c>
      <c r="C6" s="183">
        <v>60</v>
      </c>
      <c r="D6" s="102">
        <v>7.0060000000000002</v>
      </c>
      <c r="E6" s="181">
        <v>12</v>
      </c>
      <c r="F6" s="102">
        <v>-0.14700000000000024</v>
      </c>
      <c r="G6" s="36">
        <v>62</v>
      </c>
      <c r="H6" s="35" t="s">
        <v>148</v>
      </c>
      <c r="I6" s="182">
        <v>7.048</v>
      </c>
      <c r="J6" s="183">
        <v>55</v>
      </c>
      <c r="K6" s="102">
        <v>6.7279999999999998</v>
      </c>
      <c r="L6" s="181">
        <v>32</v>
      </c>
      <c r="M6" s="102">
        <v>0.32000000000000028</v>
      </c>
      <c r="N6" s="36">
        <v>49</v>
      </c>
      <c r="O6" s="35" t="s">
        <v>158</v>
      </c>
      <c r="P6" s="184">
        <v>6.94</v>
      </c>
      <c r="Q6" s="181">
        <v>58</v>
      </c>
      <c r="R6" s="102">
        <v>7.0460000000000003</v>
      </c>
      <c r="S6" s="181">
        <v>13</v>
      </c>
      <c r="T6" s="185">
        <v>-0.10599999999999987</v>
      </c>
      <c r="U6" s="36">
        <v>62</v>
      </c>
      <c r="AC6" s="35" t="s">
        <v>146</v>
      </c>
      <c r="AD6" s="102">
        <v>6.8940000000000001</v>
      </c>
      <c r="AE6" s="181">
        <v>62</v>
      </c>
      <c r="AF6" s="102">
        <v>5.7450000000000001</v>
      </c>
      <c r="AG6" s="181">
        <v>3</v>
      </c>
      <c r="AH6" s="185">
        <v>1.149</v>
      </c>
      <c r="AI6" s="36">
        <v>62</v>
      </c>
      <c r="AJ6" s="35" t="s">
        <v>160</v>
      </c>
      <c r="AK6" s="102">
        <v>7.3120000000000003</v>
      </c>
      <c r="AL6" s="181">
        <v>47</v>
      </c>
      <c r="AM6" s="102">
        <v>4.7190000000000003</v>
      </c>
      <c r="AN6" s="181">
        <v>54</v>
      </c>
      <c r="AO6" s="185">
        <v>2.593</v>
      </c>
      <c r="AP6" s="36">
        <v>30</v>
      </c>
    </row>
    <row r="7" spans="1:42" ht="14.25" customHeight="1">
      <c r="A7" s="35" t="s">
        <v>158</v>
      </c>
      <c r="B7" s="182">
        <v>6.952</v>
      </c>
      <c r="C7" s="183">
        <v>58</v>
      </c>
      <c r="D7" s="102">
        <v>6.9160000000000004</v>
      </c>
      <c r="E7" s="181">
        <v>21</v>
      </c>
      <c r="F7" s="102">
        <v>3.5999999999999588E-2</v>
      </c>
      <c r="G7" s="36">
        <v>61</v>
      </c>
      <c r="H7" s="35" t="s">
        <v>184</v>
      </c>
      <c r="I7" s="182">
        <v>7.298</v>
      </c>
      <c r="J7" s="183">
        <v>35</v>
      </c>
      <c r="K7" s="102">
        <v>6.9569999999999999</v>
      </c>
      <c r="L7" s="181">
        <v>18</v>
      </c>
      <c r="M7" s="102">
        <v>0.34100000000000019</v>
      </c>
      <c r="N7" s="36">
        <v>48</v>
      </c>
      <c r="O7" s="35" t="s">
        <v>166</v>
      </c>
      <c r="P7" s="184">
        <v>6.9059999999999997</v>
      </c>
      <c r="Q7" s="181">
        <v>60</v>
      </c>
      <c r="R7" s="102">
        <v>6.9690000000000003</v>
      </c>
      <c r="S7" s="181">
        <v>17</v>
      </c>
      <c r="T7" s="185">
        <v>-6.3000000000000611E-2</v>
      </c>
      <c r="U7" s="36">
        <v>61</v>
      </c>
      <c r="AC7" s="35" t="s">
        <v>22</v>
      </c>
      <c r="AD7" s="102">
        <v>7.4880000000000004</v>
      </c>
      <c r="AE7" s="181">
        <v>36</v>
      </c>
      <c r="AF7" s="102">
        <v>5.5419999999999998</v>
      </c>
      <c r="AG7" s="181">
        <v>5</v>
      </c>
      <c r="AH7" s="185">
        <v>1.9460000000000006</v>
      </c>
      <c r="AI7" s="36">
        <v>55</v>
      </c>
      <c r="AJ7" s="35" t="s">
        <v>167</v>
      </c>
      <c r="AK7" s="102">
        <v>7.86</v>
      </c>
      <c r="AL7" s="181">
        <v>17</v>
      </c>
      <c r="AM7" s="102">
        <v>5.266</v>
      </c>
      <c r="AN7" s="181">
        <v>19</v>
      </c>
      <c r="AO7" s="185">
        <v>2.5940000000000003</v>
      </c>
      <c r="AP7" s="36">
        <v>29</v>
      </c>
    </row>
    <row r="8" spans="1:42" ht="14.25" customHeight="1">
      <c r="A8" s="35" t="s">
        <v>174</v>
      </c>
      <c r="B8" s="182">
        <v>6.758</v>
      </c>
      <c r="C8" s="183">
        <v>61</v>
      </c>
      <c r="D8" s="102">
        <v>6.7</v>
      </c>
      <c r="E8" s="181">
        <v>33</v>
      </c>
      <c r="F8" s="102">
        <v>5.7999999999999829E-2</v>
      </c>
      <c r="G8" s="36">
        <v>60</v>
      </c>
      <c r="H8" s="35" t="s">
        <v>155</v>
      </c>
      <c r="I8" s="182">
        <v>7.2130000000000001</v>
      </c>
      <c r="J8" s="183">
        <v>43</v>
      </c>
      <c r="K8" s="102">
        <v>6.8479999999999999</v>
      </c>
      <c r="L8" s="181">
        <v>26</v>
      </c>
      <c r="M8" s="102">
        <v>0.36500000000000021</v>
      </c>
      <c r="N8" s="36">
        <v>47</v>
      </c>
      <c r="O8" s="35" t="s">
        <v>146</v>
      </c>
      <c r="P8" s="184">
        <v>7.04</v>
      </c>
      <c r="Q8" s="181">
        <v>56</v>
      </c>
      <c r="R8" s="102">
        <v>7.0640000000000001</v>
      </c>
      <c r="S8" s="181">
        <v>11</v>
      </c>
      <c r="T8" s="185">
        <v>-2.4000000000000021E-2</v>
      </c>
      <c r="U8" s="36">
        <v>60</v>
      </c>
      <c r="AC8" s="35" t="s">
        <v>147</v>
      </c>
      <c r="AD8" s="102">
        <v>7.5380000000000003</v>
      </c>
      <c r="AE8" s="181">
        <v>32</v>
      </c>
      <c r="AF8" s="102">
        <v>5.5270000000000001</v>
      </c>
      <c r="AG8" s="181">
        <v>7</v>
      </c>
      <c r="AH8" s="185">
        <v>2.0110000000000001</v>
      </c>
      <c r="AI8" s="36">
        <v>53</v>
      </c>
      <c r="AJ8" s="35" t="s">
        <v>173</v>
      </c>
      <c r="AK8" s="102">
        <v>7.7220000000000004</v>
      </c>
      <c r="AL8" s="181">
        <v>25</v>
      </c>
      <c r="AM8" s="102">
        <v>5.1269999999999998</v>
      </c>
      <c r="AN8" s="181">
        <v>30</v>
      </c>
      <c r="AO8" s="185">
        <v>2.5950000000000006</v>
      </c>
      <c r="AP8" s="36">
        <v>28</v>
      </c>
    </row>
    <row r="9" spans="1:42" ht="14.25" customHeight="1">
      <c r="A9" s="35" t="s">
        <v>153</v>
      </c>
      <c r="B9" s="182">
        <v>6.6079999999999997</v>
      </c>
      <c r="C9" s="183">
        <v>63</v>
      </c>
      <c r="D9" s="102">
        <v>6.5359999999999996</v>
      </c>
      <c r="E9" s="181">
        <v>41</v>
      </c>
      <c r="F9" s="102">
        <v>7.2000000000000064E-2</v>
      </c>
      <c r="G9" s="36">
        <v>59</v>
      </c>
      <c r="H9" s="35" t="s">
        <v>203</v>
      </c>
      <c r="I9" s="182">
        <v>7.2750000000000004</v>
      </c>
      <c r="J9" s="183">
        <v>36</v>
      </c>
      <c r="K9" s="102">
        <v>6.9039999999999999</v>
      </c>
      <c r="L9" s="181">
        <v>22</v>
      </c>
      <c r="M9" s="102">
        <v>0.37100000000000044</v>
      </c>
      <c r="N9" s="36">
        <v>46</v>
      </c>
      <c r="O9" s="35" t="s">
        <v>157</v>
      </c>
      <c r="P9" s="184">
        <v>7.585</v>
      </c>
      <c r="Q9" s="181">
        <v>26</v>
      </c>
      <c r="R9" s="102">
        <v>7.34</v>
      </c>
      <c r="S9" s="181">
        <v>2</v>
      </c>
      <c r="T9" s="185">
        <v>0.24500000000000011</v>
      </c>
      <c r="U9" s="36">
        <v>54</v>
      </c>
      <c r="AC9" s="35" t="s">
        <v>157</v>
      </c>
      <c r="AD9" s="102">
        <v>7.5449999999999999</v>
      </c>
      <c r="AE9" s="181">
        <v>31</v>
      </c>
      <c r="AF9" s="102">
        <v>5.45</v>
      </c>
      <c r="AG9" s="181">
        <v>12</v>
      </c>
      <c r="AH9" s="185">
        <v>2.0949999999999998</v>
      </c>
      <c r="AI9" s="36">
        <v>51</v>
      </c>
      <c r="AJ9" s="35" t="s">
        <v>180</v>
      </c>
      <c r="AK9" s="102">
        <v>7.7679999999999998</v>
      </c>
      <c r="AL9" s="181">
        <v>21</v>
      </c>
      <c r="AM9" s="102">
        <v>5.1509999999999998</v>
      </c>
      <c r="AN9" s="181">
        <v>27</v>
      </c>
      <c r="AO9" s="185">
        <v>2.617</v>
      </c>
      <c r="AP9" s="36">
        <v>27</v>
      </c>
    </row>
    <row r="10" spans="1:42" ht="14.25" customHeight="1">
      <c r="A10" s="35" t="s">
        <v>166</v>
      </c>
      <c r="B10" s="182">
        <v>7.0960000000000001</v>
      </c>
      <c r="C10" s="183">
        <v>50</v>
      </c>
      <c r="D10" s="102">
        <v>7.0039999999999996</v>
      </c>
      <c r="E10" s="181">
        <v>13</v>
      </c>
      <c r="F10" s="102">
        <v>9.2000000000000526E-2</v>
      </c>
      <c r="G10" s="36">
        <v>58</v>
      </c>
      <c r="H10" s="35" t="s">
        <v>154</v>
      </c>
      <c r="I10" s="182">
        <v>7.0490000000000004</v>
      </c>
      <c r="J10" s="183">
        <v>54</v>
      </c>
      <c r="K10" s="102">
        <v>6.6449999999999996</v>
      </c>
      <c r="L10" s="181">
        <v>34</v>
      </c>
      <c r="M10" s="102">
        <v>0.4040000000000008</v>
      </c>
      <c r="N10" s="36">
        <v>45</v>
      </c>
      <c r="O10" s="35" t="s">
        <v>22</v>
      </c>
      <c r="P10" s="184">
        <v>7.5060000000000002</v>
      </c>
      <c r="Q10" s="181">
        <v>31</v>
      </c>
      <c r="R10" s="102">
        <v>7.0949999999999998</v>
      </c>
      <c r="S10" s="181">
        <v>8</v>
      </c>
      <c r="T10" s="185">
        <v>0.41100000000000048</v>
      </c>
      <c r="U10" s="36">
        <v>45</v>
      </c>
      <c r="AC10" s="35" t="s">
        <v>193</v>
      </c>
      <c r="AD10" s="102">
        <v>7.3789999999999996</v>
      </c>
      <c r="AE10" s="181">
        <v>41</v>
      </c>
      <c r="AF10" s="102">
        <v>5.1829999999999998</v>
      </c>
      <c r="AG10" s="181">
        <v>23</v>
      </c>
      <c r="AH10" s="185">
        <v>2.1959999999999997</v>
      </c>
      <c r="AI10" s="36">
        <v>46</v>
      </c>
      <c r="AJ10" s="35" t="s">
        <v>171</v>
      </c>
      <c r="AK10" s="102">
        <v>7.2640000000000002</v>
      </c>
      <c r="AL10" s="181">
        <v>56</v>
      </c>
      <c r="AM10" s="102">
        <v>4.6349999999999998</v>
      </c>
      <c r="AN10" s="181">
        <v>59</v>
      </c>
      <c r="AO10" s="185">
        <v>2.6290000000000004</v>
      </c>
      <c r="AP10" s="36">
        <v>26</v>
      </c>
    </row>
    <row r="11" spans="1:42" ht="14.25" customHeight="1">
      <c r="A11" s="35" t="s">
        <v>22</v>
      </c>
      <c r="B11" s="182">
        <v>7.53</v>
      </c>
      <c r="C11" s="183">
        <v>27</v>
      </c>
      <c r="D11" s="102">
        <v>7.391</v>
      </c>
      <c r="E11" s="181">
        <v>3</v>
      </c>
      <c r="F11" s="102">
        <v>0.13900000000000023</v>
      </c>
      <c r="G11" s="36">
        <v>57</v>
      </c>
      <c r="H11" s="35" t="s">
        <v>182</v>
      </c>
      <c r="I11" s="182">
        <v>7.149</v>
      </c>
      <c r="J11" s="183">
        <v>46</v>
      </c>
      <c r="K11" s="102">
        <v>6.7389999999999999</v>
      </c>
      <c r="L11" s="181">
        <v>50</v>
      </c>
      <c r="M11" s="102">
        <v>0.41000000000000014</v>
      </c>
      <c r="N11" s="36">
        <v>44</v>
      </c>
      <c r="O11" s="35" t="s">
        <v>172</v>
      </c>
      <c r="P11" s="184">
        <v>7.5369999999999999</v>
      </c>
      <c r="Q11" s="181">
        <v>29</v>
      </c>
      <c r="R11" s="102">
        <v>7.1020000000000003</v>
      </c>
      <c r="S11" s="181">
        <v>7</v>
      </c>
      <c r="T11" s="185">
        <v>0.43499999999999961</v>
      </c>
      <c r="U11" s="36">
        <v>44</v>
      </c>
      <c r="AC11" s="35" t="s">
        <v>172</v>
      </c>
      <c r="AD11" s="102">
        <v>7.6390000000000002</v>
      </c>
      <c r="AE11" s="181">
        <v>29</v>
      </c>
      <c r="AF11" s="102">
        <v>5.3140000000000001</v>
      </c>
      <c r="AG11" s="181">
        <v>15</v>
      </c>
      <c r="AH11" s="185">
        <v>2.3250000000000002</v>
      </c>
      <c r="AI11" s="36">
        <v>40</v>
      </c>
      <c r="AJ11" s="35" t="s">
        <v>189</v>
      </c>
      <c r="AK11" s="102">
        <v>8.0250000000000004</v>
      </c>
      <c r="AL11" s="181">
        <v>8</v>
      </c>
      <c r="AM11" s="102">
        <v>5.3789999999999996</v>
      </c>
      <c r="AN11" s="181">
        <v>14</v>
      </c>
      <c r="AO11" s="185">
        <v>2.6460000000000008</v>
      </c>
      <c r="AP11" s="36">
        <v>25</v>
      </c>
    </row>
    <row r="12" spans="1:42" ht="14.25" customHeight="1">
      <c r="A12" s="35" t="s">
        <v>193</v>
      </c>
      <c r="B12" s="182">
        <v>7.25</v>
      </c>
      <c r="C12" s="183">
        <v>39</v>
      </c>
      <c r="D12" s="102">
        <v>7.0430000000000001</v>
      </c>
      <c r="E12" s="181">
        <v>11</v>
      </c>
      <c r="F12" s="102">
        <v>0.20699999999999985</v>
      </c>
      <c r="G12" s="36">
        <v>56</v>
      </c>
      <c r="H12" s="35" t="s">
        <v>160</v>
      </c>
      <c r="I12" s="182">
        <v>7.2709999999999999</v>
      </c>
      <c r="J12" s="183">
        <v>37</v>
      </c>
      <c r="K12" s="102">
        <v>6.8410000000000002</v>
      </c>
      <c r="L12" s="181">
        <v>27</v>
      </c>
      <c r="M12" s="102">
        <v>0.42999999999999972</v>
      </c>
      <c r="N12" s="36">
        <v>43</v>
      </c>
      <c r="O12" s="35" t="s">
        <v>193</v>
      </c>
      <c r="P12" s="184">
        <v>7.4740000000000002</v>
      </c>
      <c r="Q12" s="181">
        <v>32</v>
      </c>
      <c r="R12" s="102">
        <v>6.9160000000000004</v>
      </c>
      <c r="S12" s="181">
        <v>22</v>
      </c>
      <c r="T12" s="185">
        <v>0.55799999999999983</v>
      </c>
      <c r="U12" s="36">
        <v>37</v>
      </c>
      <c r="AC12" s="35" t="s">
        <v>165</v>
      </c>
      <c r="AD12" s="102">
        <v>7.9470000000000001</v>
      </c>
      <c r="AE12" s="181">
        <v>14</v>
      </c>
      <c r="AF12" s="102">
        <v>5.5069999999999997</v>
      </c>
      <c r="AG12" s="181">
        <v>10</v>
      </c>
      <c r="AH12" s="185">
        <v>2.4400000000000004</v>
      </c>
      <c r="AI12" s="36">
        <v>35</v>
      </c>
      <c r="AJ12" s="35" t="s">
        <v>163</v>
      </c>
      <c r="AK12" s="102">
        <v>7.5960000000000001</v>
      </c>
      <c r="AL12" s="181">
        <v>30</v>
      </c>
      <c r="AM12" s="102">
        <v>4.8920000000000003</v>
      </c>
      <c r="AN12" s="181">
        <v>47</v>
      </c>
      <c r="AO12" s="185">
        <v>2.7039999999999997</v>
      </c>
      <c r="AP12" s="36">
        <v>24</v>
      </c>
    </row>
    <row r="13" spans="1:42" ht="14.25" customHeight="1">
      <c r="A13" s="35" t="s">
        <v>156</v>
      </c>
      <c r="B13" s="182">
        <v>7.0880000000000001</v>
      </c>
      <c r="C13" s="183">
        <v>51</v>
      </c>
      <c r="D13" s="102">
        <v>6.8780000000000001</v>
      </c>
      <c r="E13" s="181">
        <v>24</v>
      </c>
      <c r="F13" s="102">
        <v>0.20999999999999996</v>
      </c>
      <c r="G13" s="36">
        <v>55</v>
      </c>
      <c r="H13" s="35" t="s">
        <v>177</v>
      </c>
      <c r="I13" s="182">
        <v>7.2119999999999997</v>
      </c>
      <c r="J13" s="183">
        <v>44</v>
      </c>
      <c r="K13" s="102">
        <v>6.758</v>
      </c>
      <c r="L13" s="181">
        <v>30</v>
      </c>
      <c r="M13" s="102">
        <v>0.45399999999999974</v>
      </c>
      <c r="N13" s="36">
        <v>42</v>
      </c>
      <c r="O13" s="35" t="s">
        <v>165</v>
      </c>
      <c r="P13" s="184">
        <v>8.0429999999999993</v>
      </c>
      <c r="Q13" s="181">
        <v>8</v>
      </c>
      <c r="R13" s="102">
        <v>7.335</v>
      </c>
      <c r="S13" s="181">
        <v>3</v>
      </c>
      <c r="T13" s="185">
        <v>0.7079999999999993</v>
      </c>
      <c r="U13" s="36">
        <v>32</v>
      </c>
      <c r="AC13" s="38" t="s">
        <v>21</v>
      </c>
      <c r="AD13" s="103">
        <v>8.0090000000000003</v>
      </c>
      <c r="AE13" s="187">
        <v>11</v>
      </c>
      <c r="AF13" s="103">
        <v>4.8940000000000001</v>
      </c>
      <c r="AG13" s="187">
        <v>46</v>
      </c>
      <c r="AH13" s="189">
        <v>3.1150000000000002</v>
      </c>
      <c r="AI13" s="37">
        <v>7</v>
      </c>
      <c r="AJ13" s="35" t="s">
        <v>178</v>
      </c>
      <c r="AK13" s="102">
        <v>7.7569999999999997</v>
      </c>
      <c r="AL13" s="181">
        <v>22</v>
      </c>
      <c r="AM13" s="102">
        <v>5.0460000000000003</v>
      </c>
      <c r="AN13" s="181">
        <v>37</v>
      </c>
      <c r="AO13" s="185">
        <v>2.7109999999999994</v>
      </c>
      <c r="AP13" s="36">
        <v>23</v>
      </c>
    </row>
    <row r="14" spans="1:42" ht="14.25" customHeight="1">
      <c r="A14" s="35" t="s">
        <v>168</v>
      </c>
      <c r="B14" s="182">
        <v>7.2110000000000003</v>
      </c>
      <c r="C14" s="183">
        <v>45</v>
      </c>
      <c r="D14" s="102">
        <v>6.9889999999999999</v>
      </c>
      <c r="E14" s="181">
        <v>15</v>
      </c>
      <c r="F14" s="102">
        <v>0.22200000000000042</v>
      </c>
      <c r="G14" s="36">
        <v>54</v>
      </c>
      <c r="H14" s="35" t="s">
        <v>178</v>
      </c>
      <c r="I14" s="182">
        <v>7.7969999999999997</v>
      </c>
      <c r="J14" s="183">
        <v>15</v>
      </c>
      <c r="K14" s="102">
        <v>7.2910000000000004</v>
      </c>
      <c r="L14" s="181">
        <v>28</v>
      </c>
      <c r="M14" s="102">
        <v>0.50599999999999934</v>
      </c>
      <c r="N14" s="36">
        <v>41</v>
      </c>
      <c r="O14" s="35" t="s">
        <v>151</v>
      </c>
      <c r="P14" s="184">
        <v>7.8259999999999996</v>
      </c>
      <c r="Q14" s="181">
        <v>13</v>
      </c>
      <c r="R14" s="102">
        <v>7.0890000000000004</v>
      </c>
      <c r="S14" s="181">
        <v>9</v>
      </c>
      <c r="T14" s="185">
        <v>0.73699999999999921</v>
      </c>
      <c r="U14" s="36">
        <v>31</v>
      </c>
      <c r="AC14" s="35" t="s">
        <v>164</v>
      </c>
      <c r="AD14" s="102">
        <v>8.3879999999999999</v>
      </c>
      <c r="AE14" s="181">
        <v>1</v>
      </c>
      <c r="AF14" s="102">
        <v>4.641</v>
      </c>
      <c r="AG14" s="181">
        <v>58</v>
      </c>
      <c r="AH14" s="185">
        <v>3.7469999999999999</v>
      </c>
      <c r="AI14" s="36">
        <v>1</v>
      </c>
      <c r="AJ14" s="35" t="s">
        <v>151</v>
      </c>
      <c r="AK14" s="102">
        <v>7.8120000000000003</v>
      </c>
      <c r="AL14" s="181">
        <v>20</v>
      </c>
      <c r="AM14" s="102">
        <v>5.0970000000000004</v>
      </c>
      <c r="AN14" s="181">
        <v>33</v>
      </c>
      <c r="AO14" s="185">
        <v>2.7149999999999999</v>
      </c>
      <c r="AP14" s="36">
        <v>22</v>
      </c>
    </row>
    <row r="15" spans="1:42" ht="14.25" customHeight="1">
      <c r="A15" s="35" t="s">
        <v>157</v>
      </c>
      <c r="B15" s="182">
        <v>7.6509999999999998</v>
      </c>
      <c r="C15" s="183">
        <v>21</v>
      </c>
      <c r="D15" s="102">
        <v>7.4279999999999999</v>
      </c>
      <c r="E15" s="181">
        <v>2</v>
      </c>
      <c r="F15" s="102">
        <v>0.22299999999999986</v>
      </c>
      <c r="G15" s="36">
        <v>53</v>
      </c>
      <c r="H15" s="38" t="s">
        <v>21</v>
      </c>
      <c r="I15" s="186">
        <v>8.0449999999999999</v>
      </c>
      <c r="J15" s="190">
        <v>7</v>
      </c>
      <c r="K15" s="103">
        <v>7.5039999999999996</v>
      </c>
      <c r="L15" s="187">
        <v>1</v>
      </c>
      <c r="M15" s="103">
        <v>0.54100000000000037</v>
      </c>
      <c r="N15" s="37">
        <v>40</v>
      </c>
      <c r="O15" s="38" t="s">
        <v>21</v>
      </c>
      <c r="P15" s="188">
        <v>8.1910000000000007</v>
      </c>
      <c r="Q15" s="187">
        <v>2</v>
      </c>
      <c r="R15" s="103">
        <v>7.2359999999999998</v>
      </c>
      <c r="S15" s="187">
        <v>4</v>
      </c>
      <c r="T15" s="189">
        <v>0.95500000000000096</v>
      </c>
      <c r="U15" s="37">
        <v>22</v>
      </c>
      <c r="AC15" s="39" t="s">
        <v>205</v>
      </c>
      <c r="AD15" s="34">
        <v>7.7320000000000002</v>
      </c>
      <c r="AE15" s="33"/>
      <c r="AF15" s="34">
        <v>5.0190000000000001</v>
      </c>
      <c r="AG15" s="33"/>
      <c r="AH15" s="194">
        <f>AD15-AF15</f>
        <v>2.7130000000000001</v>
      </c>
      <c r="AI15" s="166"/>
      <c r="AJ15" s="35" t="s">
        <v>170</v>
      </c>
      <c r="AK15" s="102">
        <v>7.6660000000000004</v>
      </c>
      <c r="AL15" s="181">
        <v>26</v>
      </c>
      <c r="AM15" s="102">
        <v>4.9470000000000001</v>
      </c>
      <c r="AN15" s="181">
        <v>42</v>
      </c>
      <c r="AO15" s="185">
        <v>2.7190000000000003</v>
      </c>
      <c r="AP15" s="36">
        <v>21</v>
      </c>
    </row>
    <row r="16" spans="1:42" ht="14.25" customHeight="1">
      <c r="A16" s="35" t="s">
        <v>176</v>
      </c>
      <c r="B16" s="182">
        <v>7.0880000000000001</v>
      </c>
      <c r="C16" s="183">
        <v>52</v>
      </c>
      <c r="D16" s="102">
        <v>6.859</v>
      </c>
      <c r="E16" s="181">
        <v>25</v>
      </c>
      <c r="F16" s="102">
        <v>0.22900000000000009</v>
      </c>
      <c r="G16" s="36">
        <v>52</v>
      </c>
      <c r="H16" s="39" t="s">
        <v>205</v>
      </c>
      <c r="I16" s="191">
        <v>7.59</v>
      </c>
      <c r="J16" s="192"/>
      <c r="K16" s="34">
        <v>6.7240000000000002</v>
      </c>
      <c r="L16" s="39"/>
      <c r="M16" s="34">
        <f t="shared" ref="M16" si="0">I16-K16</f>
        <v>0.86599999999999966</v>
      </c>
      <c r="N16" s="166"/>
      <c r="O16" s="39" t="s">
        <v>205</v>
      </c>
      <c r="P16" s="193">
        <v>7.6260000000000003</v>
      </c>
      <c r="Q16" s="193"/>
      <c r="R16" s="34">
        <v>6.7039999999999997</v>
      </c>
      <c r="S16" s="39"/>
      <c r="T16" s="194">
        <f t="shared" ref="T16" si="1">P16-R16</f>
        <v>0.9220000000000006</v>
      </c>
      <c r="U16" s="166"/>
      <c r="AJ16" s="35" t="s">
        <v>183</v>
      </c>
      <c r="AK16" s="102">
        <v>7.5010000000000003</v>
      </c>
      <c r="AL16" s="181">
        <v>34</v>
      </c>
      <c r="AM16" s="102">
        <v>4.7469999999999999</v>
      </c>
      <c r="AN16" s="181">
        <v>52</v>
      </c>
      <c r="AO16" s="185">
        <v>2.7540000000000004</v>
      </c>
      <c r="AP16" s="36">
        <v>20</v>
      </c>
    </row>
    <row r="17" spans="1:42" ht="14.25" customHeight="1">
      <c r="A17" s="35" t="s">
        <v>172</v>
      </c>
      <c r="B17" s="182">
        <v>7.4109999999999996</v>
      </c>
      <c r="C17" s="183">
        <v>33</v>
      </c>
      <c r="D17" s="102">
        <v>7.1459999999999999</v>
      </c>
      <c r="E17" s="181">
        <v>6</v>
      </c>
      <c r="F17" s="102">
        <v>0.26499999999999968</v>
      </c>
      <c r="G17" s="36">
        <v>51</v>
      </c>
      <c r="AJ17" s="35" t="s">
        <v>175</v>
      </c>
      <c r="AK17" s="102">
        <v>7.84</v>
      </c>
      <c r="AL17" s="181">
        <v>19</v>
      </c>
      <c r="AM17" s="102">
        <v>5.0679999999999996</v>
      </c>
      <c r="AN17" s="181">
        <v>36</v>
      </c>
      <c r="AO17" s="185">
        <v>2.7720000000000002</v>
      </c>
      <c r="AP17" s="36">
        <v>19</v>
      </c>
    </row>
    <row r="18" spans="1:42" ht="14.25" customHeight="1">
      <c r="AJ18" s="35" t="s">
        <v>179</v>
      </c>
      <c r="AK18" s="102">
        <v>7.48</v>
      </c>
      <c r="AL18" s="181">
        <v>37</v>
      </c>
      <c r="AM18" s="102">
        <v>4.6980000000000004</v>
      </c>
      <c r="AN18" s="181">
        <v>55</v>
      </c>
      <c r="AO18" s="185">
        <v>2.782</v>
      </c>
      <c r="AP18" s="36">
        <v>18</v>
      </c>
    </row>
    <row r="19" spans="1:42" ht="14.25" customHeight="1">
      <c r="AJ19" s="35" t="s">
        <v>196</v>
      </c>
      <c r="AK19" s="102">
        <v>7.9859999999999998</v>
      </c>
      <c r="AL19" s="181">
        <v>13</v>
      </c>
      <c r="AM19" s="102">
        <v>5.1970000000000001</v>
      </c>
      <c r="AN19" s="181">
        <v>20</v>
      </c>
      <c r="AO19" s="185">
        <v>2.7889999999999997</v>
      </c>
      <c r="AP19" s="36">
        <v>17</v>
      </c>
    </row>
    <row r="20" spans="1:42" ht="14.25" customHeight="1">
      <c r="AJ20" s="35" t="s">
        <v>192</v>
      </c>
      <c r="AK20" s="102">
        <v>8.1219999999999999</v>
      </c>
      <c r="AL20" s="181">
        <v>3</v>
      </c>
      <c r="AM20" s="102">
        <v>5.2930000000000001</v>
      </c>
      <c r="AN20" s="181">
        <v>17</v>
      </c>
      <c r="AO20" s="185">
        <v>2.8289999999999997</v>
      </c>
      <c r="AP20" s="36">
        <v>16</v>
      </c>
    </row>
    <row r="21" spans="1:42" ht="14.25" customHeight="1">
      <c r="AJ21" s="35" t="s">
        <v>150</v>
      </c>
      <c r="AK21" s="102">
        <v>7.6539999999999999</v>
      </c>
      <c r="AL21" s="181">
        <v>28</v>
      </c>
      <c r="AM21" s="102">
        <v>4.7619999999999996</v>
      </c>
      <c r="AN21" s="181">
        <v>51</v>
      </c>
      <c r="AO21" s="185">
        <v>2.8920000000000003</v>
      </c>
      <c r="AP21" s="36">
        <v>15</v>
      </c>
    </row>
    <row r="22" spans="1:42" ht="14.25" customHeight="1">
      <c r="AJ22" s="35" t="s">
        <v>203</v>
      </c>
      <c r="AK22" s="102">
        <v>7.4930000000000003</v>
      </c>
      <c r="AL22" s="181">
        <v>35</v>
      </c>
      <c r="AM22" s="102">
        <v>4.5869999999999997</v>
      </c>
      <c r="AN22" s="181">
        <v>63</v>
      </c>
      <c r="AO22" s="185">
        <v>2.9060000000000006</v>
      </c>
      <c r="AP22" s="36">
        <v>14</v>
      </c>
    </row>
    <row r="23" spans="1:42" ht="14.25" customHeight="1">
      <c r="AJ23" s="35" t="s">
        <v>185</v>
      </c>
      <c r="AK23" s="102">
        <v>8.0129999999999999</v>
      </c>
      <c r="AL23" s="181">
        <v>9</v>
      </c>
      <c r="AM23" s="102">
        <v>5.0830000000000002</v>
      </c>
      <c r="AN23" s="181">
        <v>34</v>
      </c>
      <c r="AO23" s="185">
        <v>2.9299999999999997</v>
      </c>
      <c r="AP23" s="36">
        <v>13</v>
      </c>
    </row>
    <row r="24" spans="1:42" ht="14.25" customHeight="1">
      <c r="AJ24" s="35" t="s">
        <v>23</v>
      </c>
      <c r="AK24" s="102">
        <v>8.1069999999999993</v>
      </c>
      <c r="AL24" s="181">
        <v>4</v>
      </c>
      <c r="AM24" s="102">
        <v>5.173</v>
      </c>
      <c r="AN24" s="181">
        <v>24</v>
      </c>
      <c r="AO24" s="185">
        <v>2.9339999999999993</v>
      </c>
      <c r="AP24" s="36">
        <v>12</v>
      </c>
    </row>
    <row r="25" spans="1:42" ht="14.25" customHeight="1">
      <c r="AJ25" s="35" t="s">
        <v>191</v>
      </c>
      <c r="AK25" s="102">
        <v>7.9169999999999998</v>
      </c>
      <c r="AL25" s="181">
        <v>15</v>
      </c>
      <c r="AM25" s="102">
        <v>4.9320000000000004</v>
      </c>
      <c r="AN25" s="181">
        <v>43</v>
      </c>
      <c r="AO25" s="185">
        <v>2.9849999999999994</v>
      </c>
      <c r="AP25" s="36">
        <v>11</v>
      </c>
    </row>
    <row r="26" spans="1:42" ht="14.25" customHeight="1">
      <c r="AJ26" s="35" t="s">
        <v>162</v>
      </c>
      <c r="AK26" s="102">
        <v>7.9909999999999997</v>
      </c>
      <c r="AL26" s="181">
        <v>12</v>
      </c>
      <c r="AM26" s="102">
        <v>4.9870000000000001</v>
      </c>
      <c r="AN26" s="181">
        <v>40</v>
      </c>
      <c r="AO26" s="185">
        <v>3.0039999999999996</v>
      </c>
      <c r="AP26" s="36">
        <v>10</v>
      </c>
    </row>
    <row r="27" spans="1:42" ht="14.25" customHeight="1">
      <c r="AJ27" s="35" t="s">
        <v>198</v>
      </c>
      <c r="AK27" s="102">
        <v>7.7510000000000003</v>
      </c>
      <c r="AL27" s="181">
        <v>23</v>
      </c>
      <c r="AM27" s="102">
        <v>4.6740000000000004</v>
      </c>
      <c r="AN27" s="181">
        <v>57</v>
      </c>
      <c r="AO27" s="185">
        <v>3.077</v>
      </c>
      <c r="AP27" s="36">
        <v>9</v>
      </c>
    </row>
    <row r="28" spans="1:42" ht="14.25" customHeight="1">
      <c r="AJ28" s="35" t="s">
        <v>187</v>
      </c>
      <c r="AK28" s="102">
        <v>8.2089999999999996</v>
      </c>
      <c r="AL28" s="181">
        <v>2</v>
      </c>
      <c r="AM28" s="102">
        <v>5.1109999999999998</v>
      </c>
      <c r="AN28" s="181">
        <v>31</v>
      </c>
      <c r="AO28" s="185">
        <v>3.0979999999999999</v>
      </c>
      <c r="AP28" s="36">
        <v>8</v>
      </c>
    </row>
    <row r="29" spans="1:42" ht="14.25" customHeight="1">
      <c r="A29" s="35"/>
      <c r="B29" s="182"/>
      <c r="C29" s="183"/>
      <c r="D29" s="102"/>
      <c r="E29" s="181"/>
      <c r="F29" s="102"/>
      <c r="G29" s="36"/>
    </row>
    <row r="30" spans="1:42" ht="14.25" customHeight="1">
      <c r="AJ30" s="35" t="s">
        <v>169</v>
      </c>
      <c r="AK30" s="102">
        <v>8.0109999999999992</v>
      </c>
      <c r="AL30" s="181">
        <v>10</v>
      </c>
      <c r="AM30" s="102">
        <v>4.8869999999999996</v>
      </c>
      <c r="AN30" s="181">
        <v>48</v>
      </c>
      <c r="AO30" s="185">
        <v>3.1239999999999997</v>
      </c>
      <c r="AP30" s="36">
        <v>6</v>
      </c>
    </row>
    <row r="31" spans="1:42" ht="14.25" customHeight="1">
      <c r="AJ31" s="35" t="s">
        <v>199</v>
      </c>
      <c r="AK31" s="102">
        <v>7.859</v>
      </c>
      <c r="AL31" s="181">
        <v>18</v>
      </c>
      <c r="AM31" s="102">
        <v>4.6020000000000003</v>
      </c>
      <c r="AN31" s="181">
        <v>61</v>
      </c>
      <c r="AO31" s="185">
        <v>3.2569999999999997</v>
      </c>
      <c r="AP31" s="36">
        <v>5</v>
      </c>
    </row>
    <row r="32" spans="1:42" ht="14.25" customHeight="1">
      <c r="AJ32" s="35" t="s">
        <v>195</v>
      </c>
      <c r="AK32" s="102">
        <v>7.8739999999999997</v>
      </c>
      <c r="AL32" s="181">
        <v>16</v>
      </c>
      <c r="AM32" s="102">
        <v>4.6150000000000002</v>
      </c>
      <c r="AN32" s="181">
        <v>60</v>
      </c>
      <c r="AO32" s="185">
        <v>3.2589999999999995</v>
      </c>
      <c r="AP32" s="36">
        <v>4</v>
      </c>
    </row>
    <row r="33" spans="36:42" ht="14.25" customHeight="1">
      <c r="AJ33" s="35" t="s">
        <v>204</v>
      </c>
      <c r="AK33" s="102">
        <v>8.0960000000000001</v>
      </c>
      <c r="AL33" s="181">
        <v>5</v>
      </c>
      <c r="AM33" s="102">
        <v>4.6879999999999997</v>
      </c>
      <c r="AN33" s="181">
        <v>56</v>
      </c>
      <c r="AO33" s="185">
        <v>3.4080000000000004</v>
      </c>
      <c r="AP33" s="36">
        <v>3</v>
      </c>
    </row>
    <row r="34" spans="36:42" ht="14.25" customHeight="1">
      <c r="AJ34" s="35" t="s">
        <v>201</v>
      </c>
      <c r="AK34" s="102">
        <v>8.0830000000000002</v>
      </c>
      <c r="AL34" s="181">
        <v>6</v>
      </c>
      <c r="AM34" s="102">
        <v>4.6020000000000003</v>
      </c>
      <c r="AN34" s="181">
        <v>62</v>
      </c>
      <c r="AO34" s="185">
        <v>3.4809999999999999</v>
      </c>
      <c r="AP34" s="36">
        <v>2</v>
      </c>
    </row>
    <row r="35" spans="36:42" ht="14.25" customHeight="1"/>
    <row r="36" spans="36:42" ht="14.25" customHeight="1"/>
  </sheetData>
  <mergeCells count="24">
    <mergeCell ref="M3:N3"/>
    <mergeCell ref="A1:N1"/>
    <mergeCell ref="O1:AB1"/>
    <mergeCell ref="AC1:AO1"/>
    <mergeCell ref="A2:N2"/>
    <mergeCell ref="O2:AB2"/>
    <mergeCell ref="AC2:AO2"/>
    <mergeCell ref="B3:C3"/>
    <mergeCell ref="D3:E3"/>
    <mergeCell ref="F3:G3"/>
    <mergeCell ref="I3:J3"/>
    <mergeCell ref="K3:L3"/>
    <mergeCell ref="AO3:AP3"/>
    <mergeCell ref="P3:Q3"/>
    <mergeCell ref="R3:S3"/>
    <mergeCell ref="T3:U3"/>
    <mergeCell ref="W3:X3"/>
    <mergeCell ref="Y3:Z3"/>
    <mergeCell ref="AA3:AB3"/>
    <mergeCell ref="AD3:AE3"/>
    <mergeCell ref="AF3:AG3"/>
    <mergeCell ref="AH3:AI3"/>
    <mergeCell ref="AK3:AL3"/>
    <mergeCell ref="AM3:AN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CA59-96D5-4338-9A85-014F956E5A84}">
  <dimension ref="A1:K44"/>
  <sheetViews>
    <sheetView view="pageLayout" topLeftCell="A19" zoomScale="70" zoomScaleNormal="100" zoomScalePageLayoutView="70" workbookViewId="0">
      <selection activeCell="I42" sqref="I42"/>
    </sheetView>
  </sheetViews>
  <sheetFormatPr defaultRowHeight="18.75"/>
  <cols>
    <col min="1" max="1" width="4.85546875" style="2" customWidth="1"/>
    <col min="2" max="2" width="30.140625" style="2" customWidth="1"/>
    <col min="3" max="3" width="7.7109375" style="2" customWidth="1"/>
    <col min="4" max="8" width="6.28515625" style="2" customWidth="1"/>
    <col min="9" max="10" width="7.28515625" style="2" customWidth="1"/>
    <col min="11" max="11" width="13.7109375" style="2" customWidth="1"/>
    <col min="12" max="16384" width="9.140625" style="2"/>
  </cols>
  <sheetData>
    <row r="1" spans="1:11">
      <c r="A1" s="250" t="s">
        <v>403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1" t="s">
        <v>446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" customFormat="1" ht="34.5" customHeight="1">
      <c r="A3" s="252" t="s">
        <v>0</v>
      </c>
      <c r="B3" s="252" t="s">
        <v>1</v>
      </c>
      <c r="C3" s="254">
        <v>2020</v>
      </c>
      <c r="D3" s="255"/>
      <c r="E3" s="254">
        <v>2021</v>
      </c>
      <c r="F3" s="255"/>
      <c r="G3" s="254">
        <v>2022</v>
      </c>
      <c r="H3" s="255"/>
      <c r="I3" s="248" t="s">
        <v>88</v>
      </c>
      <c r="J3" s="249"/>
      <c r="K3" s="256" t="s">
        <v>457</v>
      </c>
    </row>
    <row r="4" spans="1:11" s="1" customFormat="1" ht="18.75" customHeight="1">
      <c r="A4" s="253"/>
      <c r="B4" s="253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7"/>
    </row>
    <row r="5" spans="1:11" ht="18.75" customHeight="1">
      <c r="A5" s="3">
        <v>1</v>
      </c>
      <c r="B5" s="178" t="s">
        <v>94</v>
      </c>
      <c r="C5" s="5">
        <v>6.0990566037735849</v>
      </c>
      <c r="D5" s="6">
        <f t="shared" ref="D5:D31" si="0">RANK(C5,$C$5:$C$40)</f>
        <v>2</v>
      </c>
      <c r="E5" s="5">
        <v>5.6916243654822338</v>
      </c>
      <c r="F5" s="6">
        <f t="shared" ref="F5:F31" si="1">RANK(E5,$E$5:$E$40)</f>
        <v>6</v>
      </c>
      <c r="G5" s="174">
        <v>6.04</v>
      </c>
      <c r="H5" s="6">
        <f t="shared" ref="H5:H25" si="2">RANK(G5,$G$5:$G$41)</f>
        <v>2</v>
      </c>
      <c r="I5" s="128">
        <v>7.3948863636363633</v>
      </c>
      <c r="J5" s="6">
        <f t="shared" ref="J5:J31" si="3">RANK(I5,$I$5:$I$41)</f>
        <v>1</v>
      </c>
      <c r="K5" s="6">
        <f>H5-J5</f>
        <v>1</v>
      </c>
    </row>
    <row r="6" spans="1:11" ht="18.75" customHeight="1">
      <c r="A6" s="3">
        <v>2</v>
      </c>
      <c r="B6" s="178" t="s">
        <v>97</v>
      </c>
      <c r="C6" s="5">
        <v>5.0758928571428568</v>
      </c>
      <c r="D6" s="6">
        <f t="shared" si="0"/>
        <v>19</v>
      </c>
      <c r="E6" s="5">
        <v>5.1680851063829785</v>
      </c>
      <c r="F6" s="6">
        <f t="shared" si="1"/>
        <v>11</v>
      </c>
      <c r="G6" s="174">
        <v>5.25</v>
      </c>
      <c r="H6" s="6">
        <f t="shared" si="2"/>
        <v>7</v>
      </c>
      <c r="I6" s="128">
        <v>5.4735682819383262</v>
      </c>
      <c r="J6" s="6">
        <f t="shared" si="3"/>
        <v>21</v>
      </c>
      <c r="K6" s="6">
        <f t="shared" ref="K6:K39" si="4">H6-J6</f>
        <v>-14</v>
      </c>
    </row>
    <row r="7" spans="1:11" ht="18.75" customHeight="1">
      <c r="A7" s="3">
        <v>3</v>
      </c>
      <c r="B7" s="178" t="s">
        <v>95</v>
      </c>
      <c r="C7" s="5">
        <v>5.0885245901639342</v>
      </c>
      <c r="D7" s="6">
        <f t="shared" si="0"/>
        <v>18</v>
      </c>
      <c r="E7" s="5">
        <v>5.1177811550151979</v>
      </c>
      <c r="F7" s="6">
        <f t="shared" si="1"/>
        <v>15</v>
      </c>
      <c r="G7" s="174">
        <v>4.8</v>
      </c>
      <c r="H7" s="6">
        <f t="shared" si="2"/>
        <v>20</v>
      </c>
      <c r="I7" s="129">
        <v>6.3464052287581696</v>
      </c>
      <c r="J7" s="6">
        <f t="shared" si="3"/>
        <v>9</v>
      </c>
      <c r="K7" s="6">
        <f t="shared" si="4"/>
        <v>11</v>
      </c>
    </row>
    <row r="8" spans="1:11" ht="18.75" customHeight="1">
      <c r="A8" s="3">
        <v>4</v>
      </c>
      <c r="B8" s="178" t="s">
        <v>101</v>
      </c>
      <c r="C8" s="5">
        <v>5.4329268292682924</v>
      </c>
      <c r="D8" s="6">
        <f t="shared" si="0"/>
        <v>10</v>
      </c>
      <c r="E8" s="5">
        <v>5.0933734939759034</v>
      </c>
      <c r="F8" s="6">
        <f t="shared" si="1"/>
        <v>17</v>
      </c>
      <c r="G8" s="174">
        <v>5.03</v>
      </c>
      <c r="H8" s="6">
        <f t="shared" si="2"/>
        <v>12</v>
      </c>
      <c r="I8" s="128">
        <v>6.1107594936708862</v>
      </c>
      <c r="J8" s="6">
        <f t="shared" si="3"/>
        <v>10</v>
      </c>
      <c r="K8" s="6">
        <f t="shared" si="4"/>
        <v>2</v>
      </c>
    </row>
    <row r="9" spans="1:11" ht="18.75" customHeight="1">
      <c r="A9" s="3">
        <v>5</v>
      </c>
      <c r="B9" s="178" t="s">
        <v>98</v>
      </c>
      <c r="C9" s="5">
        <v>5.161029411764706</v>
      </c>
      <c r="D9" s="6">
        <f t="shared" si="0"/>
        <v>17</v>
      </c>
      <c r="E9" s="5">
        <v>4.7982885085574569</v>
      </c>
      <c r="F9" s="6">
        <f t="shared" si="1"/>
        <v>21</v>
      </c>
      <c r="G9" s="174">
        <v>4.76</v>
      </c>
      <c r="H9" s="6">
        <f t="shared" si="2"/>
        <v>22</v>
      </c>
      <c r="I9" s="128">
        <v>5.5445736434108523</v>
      </c>
      <c r="J9" s="6">
        <f t="shared" si="3"/>
        <v>19</v>
      </c>
      <c r="K9" s="6">
        <f t="shared" si="4"/>
        <v>3</v>
      </c>
    </row>
    <row r="10" spans="1:11" ht="18.75" customHeight="1">
      <c r="A10" s="3">
        <v>6</v>
      </c>
      <c r="B10" s="178" t="s">
        <v>100</v>
      </c>
      <c r="C10" s="5">
        <v>6.0564102564102562</v>
      </c>
      <c r="D10" s="6">
        <f t="shared" si="0"/>
        <v>3</v>
      </c>
      <c r="E10" s="5">
        <v>5.8373493975903612</v>
      </c>
      <c r="F10" s="6">
        <f t="shared" si="1"/>
        <v>3</v>
      </c>
      <c r="G10" s="174">
        <v>5.25</v>
      </c>
      <c r="H10" s="6">
        <f t="shared" si="2"/>
        <v>7</v>
      </c>
      <c r="I10" s="128">
        <v>6.721374045801527</v>
      </c>
      <c r="J10" s="6">
        <f t="shared" si="3"/>
        <v>5</v>
      </c>
      <c r="K10" s="6">
        <f t="shared" si="4"/>
        <v>2</v>
      </c>
    </row>
    <row r="11" spans="1:11" ht="18.75" customHeight="1">
      <c r="A11" s="3">
        <v>7</v>
      </c>
      <c r="B11" s="178" t="s">
        <v>110</v>
      </c>
      <c r="C11" s="5">
        <v>4.9240837696335076</v>
      </c>
      <c r="D11" s="6">
        <f t="shared" si="0"/>
        <v>21</v>
      </c>
      <c r="E11" s="5">
        <v>5.1746031746031749</v>
      </c>
      <c r="F11" s="6">
        <f t="shared" si="1"/>
        <v>9</v>
      </c>
      <c r="G11" s="174">
        <v>4.53</v>
      </c>
      <c r="H11" s="6">
        <f t="shared" si="2"/>
        <v>28</v>
      </c>
      <c r="I11" s="128">
        <v>6.0502136752136755</v>
      </c>
      <c r="J11" s="6">
        <f t="shared" si="3"/>
        <v>14</v>
      </c>
      <c r="K11" s="6">
        <f t="shared" si="4"/>
        <v>14</v>
      </c>
    </row>
    <row r="12" spans="1:11" ht="18.75" customHeight="1">
      <c r="A12" s="3">
        <v>8</v>
      </c>
      <c r="B12" s="178" t="s">
        <v>34</v>
      </c>
      <c r="C12" s="5">
        <v>5.3746867167919801</v>
      </c>
      <c r="D12" s="6">
        <f t="shared" si="0"/>
        <v>13</v>
      </c>
      <c r="E12" s="5">
        <v>5.16548463356974</v>
      </c>
      <c r="F12" s="6">
        <f t="shared" si="1"/>
        <v>12</v>
      </c>
      <c r="G12" s="174">
        <v>4.93</v>
      </c>
      <c r="H12" s="6">
        <f t="shared" si="2"/>
        <v>16</v>
      </c>
      <c r="I12" s="128">
        <v>6.9684579439252339</v>
      </c>
      <c r="J12" s="6">
        <f t="shared" si="3"/>
        <v>4</v>
      </c>
      <c r="K12" s="6">
        <f t="shared" si="4"/>
        <v>12</v>
      </c>
    </row>
    <row r="13" spans="1:11" ht="18.75" customHeight="1">
      <c r="A13" s="3">
        <v>9</v>
      </c>
      <c r="B13" s="178" t="s">
        <v>25</v>
      </c>
      <c r="C13" s="5">
        <v>4.7626404494382024</v>
      </c>
      <c r="D13" s="6">
        <f t="shared" si="0"/>
        <v>24</v>
      </c>
      <c r="E13" s="5">
        <v>4.8030303030303028</v>
      </c>
      <c r="F13" s="6">
        <f t="shared" si="1"/>
        <v>20</v>
      </c>
      <c r="G13" s="174">
        <v>4.9400000000000004</v>
      </c>
      <c r="H13" s="6">
        <f t="shared" si="2"/>
        <v>15</v>
      </c>
      <c r="I13" s="128">
        <v>5.0777027027027026</v>
      </c>
      <c r="J13" s="6">
        <f t="shared" si="3"/>
        <v>26</v>
      </c>
      <c r="K13" s="6">
        <f t="shared" si="4"/>
        <v>-11</v>
      </c>
    </row>
    <row r="14" spans="1:11" ht="18.75" customHeight="1">
      <c r="A14" s="3">
        <v>10</v>
      </c>
      <c r="B14" s="178" t="s">
        <v>99</v>
      </c>
      <c r="C14" s="5">
        <v>5.3798449612403099</v>
      </c>
      <c r="D14" s="6">
        <f t="shared" si="0"/>
        <v>12</v>
      </c>
      <c r="E14" s="5">
        <v>5.5973520249221185</v>
      </c>
      <c r="F14" s="6">
        <f t="shared" si="1"/>
        <v>7</v>
      </c>
      <c r="G14" s="174">
        <v>5.09</v>
      </c>
      <c r="H14" s="6">
        <f t="shared" si="2"/>
        <v>11</v>
      </c>
      <c r="I14" s="128">
        <v>7.0067340067340069</v>
      </c>
      <c r="J14" s="6">
        <f t="shared" si="3"/>
        <v>3</v>
      </c>
      <c r="K14" s="6">
        <f t="shared" si="4"/>
        <v>8</v>
      </c>
    </row>
    <row r="15" spans="1:11" ht="18.75" customHeight="1">
      <c r="A15" s="3">
        <v>11</v>
      </c>
      <c r="B15" s="178" t="s">
        <v>107</v>
      </c>
      <c r="C15" s="5">
        <v>5.8717948717948714</v>
      </c>
      <c r="D15" s="6">
        <f t="shared" si="0"/>
        <v>4</v>
      </c>
      <c r="E15" s="5">
        <v>5.1682692307692308</v>
      </c>
      <c r="F15" s="6">
        <f t="shared" si="1"/>
        <v>10</v>
      </c>
      <c r="G15" s="174">
        <v>4.91</v>
      </c>
      <c r="H15" s="6">
        <f t="shared" si="2"/>
        <v>17</v>
      </c>
      <c r="I15" s="128">
        <v>6.475714285714286</v>
      </c>
      <c r="J15" s="6">
        <f t="shared" si="3"/>
        <v>7</v>
      </c>
      <c r="K15" s="6">
        <f t="shared" si="4"/>
        <v>10</v>
      </c>
    </row>
    <row r="16" spans="1:11" ht="18.75" customHeight="1">
      <c r="A16" s="3">
        <v>12</v>
      </c>
      <c r="B16" s="178" t="s">
        <v>113</v>
      </c>
      <c r="C16" s="5">
        <v>6.21</v>
      </c>
      <c r="D16" s="6">
        <f t="shared" si="0"/>
        <v>1</v>
      </c>
      <c r="E16" s="5">
        <v>6.0574074074074078</v>
      </c>
      <c r="F16" s="6">
        <f t="shared" si="1"/>
        <v>2</v>
      </c>
      <c r="G16" s="174">
        <v>5.3</v>
      </c>
      <c r="H16" s="6">
        <f t="shared" si="2"/>
        <v>6</v>
      </c>
      <c r="I16" s="128">
        <v>6.0816993464052285</v>
      </c>
      <c r="J16" s="6">
        <f t="shared" si="3"/>
        <v>11</v>
      </c>
      <c r="K16" s="6">
        <f t="shared" si="4"/>
        <v>-5</v>
      </c>
    </row>
    <row r="17" spans="1:11" ht="18.75" customHeight="1">
      <c r="A17" s="3">
        <v>13</v>
      </c>
      <c r="B17" s="178" t="s">
        <v>96</v>
      </c>
      <c r="C17" s="5">
        <v>4.8212742980561556</v>
      </c>
      <c r="D17" s="6">
        <f t="shared" si="0"/>
        <v>22</v>
      </c>
      <c r="E17" s="5">
        <v>4.8272200772200771</v>
      </c>
      <c r="F17" s="6">
        <f t="shared" si="1"/>
        <v>19</v>
      </c>
      <c r="G17" s="174">
        <v>4.72</v>
      </c>
      <c r="H17" s="6">
        <f t="shared" si="2"/>
        <v>24</v>
      </c>
      <c r="I17" s="128">
        <v>6.4498956158663887</v>
      </c>
      <c r="J17" s="6">
        <f t="shared" si="3"/>
        <v>8</v>
      </c>
      <c r="K17" s="6">
        <f t="shared" si="4"/>
        <v>16</v>
      </c>
    </row>
    <row r="18" spans="1:11" ht="18.75" customHeight="1">
      <c r="A18" s="3">
        <v>14</v>
      </c>
      <c r="B18" s="178" t="s">
        <v>102</v>
      </c>
      <c r="C18" s="5">
        <v>4.7750000000000004</v>
      </c>
      <c r="D18" s="6">
        <f t="shared" si="0"/>
        <v>23</v>
      </c>
      <c r="E18" s="5">
        <v>4.7869458128078817</v>
      </c>
      <c r="F18" s="6">
        <f t="shared" si="1"/>
        <v>22</v>
      </c>
      <c r="G18" s="174">
        <v>4.32</v>
      </c>
      <c r="H18" s="6">
        <f t="shared" si="2"/>
        <v>29</v>
      </c>
      <c r="I18" s="128">
        <v>4.3703703703703702</v>
      </c>
      <c r="J18" s="6">
        <f t="shared" si="3"/>
        <v>30</v>
      </c>
      <c r="K18" s="6">
        <f t="shared" si="4"/>
        <v>-1</v>
      </c>
    </row>
    <row r="19" spans="1:11" ht="18.75" customHeight="1">
      <c r="A19" s="3">
        <v>15</v>
      </c>
      <c r="B19" s="178" t="s">
        <v>105</v>
      </c>
      <c r="C19" s="5">
        <v>4.3200636942675157</v>
      </c>
      <c r="D19" s="6">
        <f t="shared" si="0"/>
        <v>27</v>
      </c>
      <c r="E19" s="5">
        <v>4.5811403508771926</v>
      </c>
      <c r="F19" s="6">
        <f t="shared" si="1"/>
        <v>27</v>
      </c>
      <c r="G19" s="174">
        <v>4.8600000000000003</v>
      </c>
      <c r="H19" s="6">
        <f t="shared" si="2"/>
        <v>18</v>
      </c>
      <c r="I19" s="128">
        <v>4.9955357142857144</v>
      </c>
      <c r="J19" s="6">
        <f t="shared" si="3"/>
        <v>27</v>
      </c>
      <c r="K19" s="6">
        <f t="shared" si="4"/>
        <v>-9</v>
      </c>
    </row>
    <row r="20" spans="1:11" ht="18.75" customHeight="1">
      <c r="A20" s="3">
        <v>16</v>
      </c>
      <c r="B20" s="178" t="s">
        <v>104</v>
      </c>
      <c r="C20" s="5">
        <v>5.3182624113475176</v>
      </c>
      <c r="D20" s="6">
        <f t="shared" si="0"/>
        <v>14</v>
      </c>
      <c r="E20" s="5">
        <v>4.6921296296296298</v>
      </c>
      <c r="F20" s="6">
        <f t="shared" si="1"/>
        <v>24</v>
      </c>
      <c r="G20" s="174">
        <v>5</v>
      </c>
      <c r="H20" s="6">
        <f t="shared" si="2"/>
        <v>13</v>
      </c>
      <c r="I20" s="128">
        <v>5.9638364779874218</v>
      </c>
      <c r="J20" s="6">
        <f t="shared" si="3"/>
        <v>15</v>
      </c>
      <c r="K20" s="6">
        <f t="shared" si="4"/>
        <v>-2</v>
      </c>
    </row>
    <row r="21" spans="1:11" ht="18.75" customHeight="1">
      <c r="A21" s="3">
        <v>17</v>
      </c>
      <c r="B21" s="178" t="s">
        <v>60</v>
      </c>
      <c r="C21" s="5">
        <v>5.625</v>
      </c>
      <c r="D21" s="6">
        <f t="shared" si="0"/>
        <v>7</v>
      </c>
      <c r="E21" s="5">
        <v>5.125</v>
      </c>
      <c r="F21" s="6">
        <f t="shared" si="1"/>
        <v>14</v>
      </c>
      <c r="G21" s="174">
        <v>5.6</v>
      </c>
      <c r="H21" s="6">
        <f t="shared" si="2"/>
        <v>4</v>
      </c>
      <c r="I21" s="128">
        <v>5.9476744186046515</v>
      </c>
      <c r="J21" s="6">
        <f t="shared" si="3"/>
        <v>16</v>
      </c>
      <c r="K21" s="6">
        <f t="shared" si="4"/>
        <v>-12</v>
      </c>
    </row>
    <row r="22" spans="1:11" ht="18.75" customHeight="1">
      <c r="A22" s="3">
        <v>18</v>
      </c>
      <c r="B22" s="178" t="s">
        <v>103</v>
      </c>
      <c r="C22" s="5">
        <v>5.5161469933184852</v>
      </c>
      <c r="D22" s="6">
        <f t="shared" si="0"/>
        <v>9</v>
      </c>
      <c r="E22" s="5">
        <v>4.8998893805309738</v>
      </c>
      <c r="F22" s="6">
        <f t="shared" si="1"/>
        <v>18</v>
      </c>
      <c r="G22" s="174">
        <v>4.84</v>
      </c>
      <c r="H22" s="6">
        <f t="shared" si="2"/>
        <v>19</v>
      </c>
      <c r="I22" s="128">
        <v>5.4126712328767121</v>
      </c>
      <c r="J22" s="6">
        <f t="shared" si="3"/>
        <v>22</v>
      </c>
      <c r="K22" s="6">
        <f t="shared" si="4"/>
        <v>-3</v>
      </c>
    </row>
    <row r="23" spans="1:11" ht="18.75" customHeight="1">
      <c r="A23" s="3">
        <v>19</v>
      </c>
      <c r="B23" s="178" t="s">
        <v>109</v>
      </c>
      <c r="C23" s="5">
        <v>5.3930635838150289</v>
      </c>
      <c r="D23" s="6">
        <f t="shared" si="0"/>
        <v>11</v>
      </c>
      <c r="E23" s="5">
        <v>5.1578947368421053</v>
      </c>
      <c r="F23" s="6">
        <f t="shared" si="1"/>
        <v>13</v>
      </c>
      <c r="G23" s="174">
        <v>5.39</v>
      </c>
      <c r="H23" s="6">
        <f t="shared" si="2"/>
        <v>5</v>
      </c>
      <c r="I23" s="128">
        <v>5.7211055276381906</v>
      </c>
      <c r="J23" s="6">
        <f t="shared" si="3"/>
        <v>17</v>
      </c>
      <c r="K23" s="6">
        <f t="shared" si="4"/>
        <v>-12</v>
      </c>
    </row>
    <row r="24" spans="1:11" ht="18.75" customHeight="1">
      <c r="A24" s="3">
        <v>21</v>
      </c>
      <c r="B24" s="178" t="s">
        <v>114</v>
      </c>
      <c r="C24" s="5">
        <v>5.822916666666667</v>
      </c>
      <c r="D24" s="6">
        <f t="shared" si="0"/>
        <v>5</v>
      </c>
      <c r="E24" s="5">
        <v>5.7954545454545459</v>
      </c>
      <c r="F24" s="6">
        <f t="shared" si="1"/>
        <v>5</v>
      </c>
      <c r="G24" s="174">
        <v>5.92</v>
      </c>
      <c r="H24" s="6">
        <f t="shared" si="2"/>
        <v>3</v>
      </c>
      <c r="I24" s="128">
        <v>6.0530303030303028</v>
      </c>
      <c r="J24" s="6">
        <f t="shared" si="3"/>
        <v>12</v>
      </c>
      <c r="K24" s="6">
        <f t="shared" si="4"/>
        <v>-9</v>
      </c>
    </row>
    <row r="25" spans="1:11" ht="18.75" customHeight="1">
      <c r="A25" s="3">
        <v>22</v>
      </c>
      <c r="B25" s="178" t="s">
        <v>65</v>
      </c>
      <c r="C25" s="5">
        <v>4.1875</v>
      </c>
      <c r="D25" s="6">
        <f t="shared" si="0"/>
        <v>28</v>
      </c>
      <c r="E25" s="5">
        <v>4.6521739130434785</v>
      </c>
      <c r="F25" s="6">
        <f t="shared" si="1"/>
        <v>26</v>
      </c>
      <c r="G25" s="174">
        <v>3.9</v>
      </c>
      <c r="H25" s="6">
        <f t="shared" si="2"/>
        <v>33</v>
      </c>
      <c r="I25" s="128">
        <v>5.25</v>
      </c>
      <c r="J25" s="6">
        <f t="shared" si="3"/>
        <v>24</v>
      </c>
      <c r="K25" s="6">
        <f t="shared" si="4"/>
        <v>9</v>
      </c>
    </row>
    <row r="26" spans="1:11" ht="18.75" customHeight="1">
      <c r="A26" s="3">
        <v>23</v>
      </c>
      <c r="B26" s="178" t="s">
        <v>117</v>
      </c>
      <c r="C26" s="5">
        <v>5.583333333333333</v>
      </c>
      <c r="D26" s="6">
        <f t="shared" si="0"/>
        <v>8</v>
      </c>
      <c r="E26" s="5">
        <v>6.2307692307692308</v>
      </c>
      <c r="F26" s="6">
        <f t="shared" si="1"/>
        <v>1</v>
      </c>
      <c r="G26" s="175"/>
      <c r="H26" s="6"/>
      <c r="I26" s="128">
        <v>7.2857142857142856</v>
      </c>
      <c r="J26" s="6">
        <f t="shared" si="3"/>
        <v>2</v>
      </c>
      <c r="K26" s="6"/>
    </row>
    <row r="27" spans="1:11" ht="18.75" customHeight="1">
      <c r="A27" s="3">
        <v>25</v>
      </c>
      <c r="B27" s="178" t="s">
        <v>121</v>
      </c>
      <c r="C27" s="5">
        <v>4.083333333333333</v>
      </c>
      <c r="D27" s="6">
        <f t="shared" si="0"/>
        <v>29</v>
      </c>
      <c r="E27" s="5">
        <v>4.2</v>
      </c>
      <c r="F27" s="6">
        <f t="shared" si="1"/>
        <v>30</v>
      </c>
      <c r="G27" s="174">
        <v>4.16</v>
      </c>
      <c r="H27" s="6">
        <f t="shared" ref="H27:H40" si="5">RANK(G27,$G$5:$G$41)</f>
        <v>31</v>
      </c>
      <c r="I27" s="128">
        <v>4.6102941176470589</v>
      </c>
      <c r="J27" s="6">
        <f t="shared" si="3"/>
        <v>28</v>
      </c>
      <c r="K27" s="6">
        <f t="shared" si="4"/>
        <v>3</v>
      </c>
    </row>
    <row r="28" spans="1:11" ht="18.75" customHeight="1">
      <c r="A28" s="3">
        <v>27</v>
      </c>
      <c r="B28" s="178" t="s">
        <v>108</v>
      </c>
      <c r="C28" s="5">
        <v>4.3644859813084116</v>
      </c>
      <c r="D28" s="6">
        <f t="shared" si="0"/>
        <v>26</v>
      </c>
      <c r="E28" s="5">
        <v>4.4461883408071747</v>
      </c>
      <c r="F28" s="6">
        <f t="shared" si="1"/>
        <v>29</v>
      </c>
      <c r="G28" s="174">
        <v>4.55</v>
      </c>
      <c r="H28" s="6">
        <f t="shared" si="5"/>
        <v>27</v>
      </c>
      <c r="I28" s="128">
        <v>6.5474308300395254</v>
      </c>
      <c r="J28" s="6">
        <f t="shared" si="3"/>
        <v>6</v>
      </c>
      <c r="K28" s="6">
        <f t="shared" si="4"/>
        <v>21</v>
      </c>
    </row>
    <row r="29" spans="1:11" ht="18.75" customHeight="1">
      <c r="A29" s="3">
        <v>28</v>
      </c>
      <c r="B29" s="178" t="s">
        <v>111</v>
      </c>
      <c r="C29" s="5">
        <v>5.6921965317919074</v>
      </c>
      <c r="D29" s="6">
        <f t="shared" si="0"/>
        <v>6</v>
      </c>
      <c r="E29" s="5">
        <v>5.515625</v>
      </c>
      <c r="F29" s="6">
        <f t="shared" si="1"/>
        <v>8</v>
      </c>
      <c r="G29" s="174">
        <v>4.78</v>
      </c>
      <c r="H29" s="6">
        <f t="shared" si="5"/>
        <v>21</v>
      </c>
      <c r="I29" s="128">
        <v>5.618243243243243</v>
      </c>
      <c r="J29" s="6">
        <f t="shared" si="3"/>
        <v>18</v>
      </c>
      <c r="K29" s="6">
        <f t="shared" si="4"/>
        <v>3</v>
      </c>
    </row>
    <row r="30" spans="1:11" ht="18.75" customHeight="1">
      <c r="A30" s="3">
        <v>29</v>
      </c>
      <c r="B30" s="178" t="s">
        <v>112</v>
      </c>
      <c r="C30" s="5">
        <v>5.0285714285714285</v>
      </c>
      <c r="D30" s="6">
        <f t="shared" si="0"/>
        <v>20</v>
      </c>
      <c r="E30" s="5">
        <v>4.7840909090909092</v>
      </c>
      <c r="F30" s="6">
        <f t="shared" si="1"/>
        <v>23</v>
      </c>
      <c r="G30" s="174">
        <v>4.29</v>
      </c>
      <c r="H30" s="6">
        <f t="shared" si="5"/>
        <v>30</v>
      </c>
      <c r="I30" s="128">
        <v>5.3910256410256414</v>
      </c>
      <c r="J30" s="6">
        <f t="shared" si="3"/>
        <v>23</v>
      </c>
      <c r="K30" s="6">
        <f t="shared" si="4"/>
        <v>7</v>
      </c>
    </row>
    <row r="31" spans="1:11" ht="18.75" customHeight="1">
      <c r="A31" s="3">
        <v>30</v>
      </c>
      <c r="B31" s="178" t="s">
        <v>106</v>
      </c>
      <c r="C31" s="5">
        <v>4.7270992366412212</v>
      </c>
      <c r="D31" s="6">
        <f t="shared" si="0"/>
        <v>25</v>
      </c>
      <c r="E31" s="5">
        <v>4.6729166666666666</v>
      </c>
      <c r="F31" s="6">
        <f t="shared" si="1"/>
        <v>25</v>
      </c>
      <c r="G31" s="174">
        <v>4.57</v>
      </c>
      <c r="H31" s="6">
        <f t="shared" si="5"/>
        <v>26</v>
      </c>
      <c r="I31" s="128">
        <v>6.0502392344497604</v>
      </c>
      <c r="J31" s="6">
        <f t="shared" si="3"/>
        <v>13</v>
      </c>
      <c r="K31" s="6">
        <f t="shared" si="4"/>
        <v>13</v>
      </c>
    </row>
    <row r="32" spans="1:11" ht="18.75" customHeight="1">
      <c r="A32" s="3">
        <v>31</v>
      </c>
      <c r="B32" s="178" t="s">
        <v>118</v>
      </c>
      <c r="C32" s="5"/>
      <c r="D32" s="6"/>
      <c r="E32" s="5"/>
      <c r="F32" s="6"/>
      <c r="G32" s="174">
        <v>4.75</v>
      </c>
      <c r="H32" s="6">
        <f t="shared" si="5"/>
        <v>23</v>
      </c>
      <c r="I32" s="128"/>
      <c r="J32" s="6"/>
      <c r="K32" s="6">
        <f t="shared" si="4"/>
        <v>23</v>
      </c>
    </row>
    <row r="33" spans="1:11" ht="18.75" customHeight="1">
      <c r="A33" s="3">
        <v>32</v>
      </c>
      <c r="B33" s="178" t="s">
        <v>124</v>
      </c>
      <c r="C33" s="5"/>
      <c r="D33" s="6"/>
      <c r="E33" s="5"/>
      <c r="F33" s="6"/>
      <c r="G33" s="174">
        <v>5.25</v>
      </c>
      <c r="H33" s="6">
        <f t="shared" si="5"/>
        <v>7</v>
      </c>
      <c r="I33" s="128">
        <v>5.25</v>
      </c>
      <c r="J33" s="6">
        <f>RANK(I33,$I$5:$I$41)</f>
        <v>24</v>
      </c>
      <c r="K33" s="6">
        <f t="shared" si="4"/>
        <v>-17</v>
      </c>
    </row>
    <row r="34" spans="1:11" ht="18.75" customHeight="1">
      <c r="A34" s="3">
        <v>33</v>
      </c>
      <c r="B34" s="178" t="s">
        <v>125</v>
      </c>
      <c r="C34" s="5"/>
      <c r="D34" s="6"/>
      <c r="E34" s="5"/>
      <c r="F34" s="6"/>
      <c r="G34" s="174">
        <v>3.5</v>
      </c>
      <c r="H34" s="6">
        <f t="shared" si="5"/>
        <v>34</v>
      </c>
      <c r="I34" s="128"/>
      <c r="J34" s="6"/>
      <c r="K34" s="6"/>
    </row>
    <row r="35" spans="1:11" ht="18.75" customHeight="1">
      <c r="A35" s="3">
        <v>34</v>
      </c>
      <c r="B35" s="178" t="s">
        <v>119</v>
      </c>
      <c r="C35" s="5"/>
      <c r="D35" s="6"/>
      <c r="E35" s="5"/>
      <c r="F35" s="6"/>
      <c r="G35" s="174">
        <v>5.25</v>
      </c>
      <c r="H35" s="6">
        <f t="shared" si="5"/>
        <v>7</v>
      </c>
      <c r="I35" s="128"/>
      <c r="J35" s="6"/>
      <c r="K35" s="6"/>
    </row>
    <row r="36" spans="1:11" ht="19.5" customHeight="1">
      <c r="A36" s="3">
        <v>35</v>
      </c>
      <c r="B36" s="178" t="s">
        <v>116</v>
      </c>
      <c r="C36" s="5"/>
      <c r="D36" s="6"/>
      <c r="E36" s="5"/>
      <c r="F36" s="6"/>
      <c r="G36" s="174">
        <v>3.93</v>
      </c>
      <c r="H36" s="6">
        <f t="shared" si="5"/>
        <v>32</v>
      </c>
      <c r="I36" s="128"/>
      <c r="J36" s="6"/>
      <c r="K36" s="6"/>
    </row>
    <row r="37" spans="1:11" ht="18.75" customHeight="1">
      <c r="A37" s="3">
        <v>41</v>
      </c>
      <c r="B37" s="178" t="s">
        <v>212</v>
      </c>
      <c r="C37" s="5">
        <v>5.2727272727272725</v>
      </c>
      <c r="D37" s="6">
        <f>RANK(C37,$C$5:$C$40)</f>
        <v>15</v>
      </c>
      <c r="E37" s="5">
        <v>5.1071428571428568</v>
      </c>
      <c r="F37" s="6">
        <f>RANK(E37,$E$5:$E$40)</f>
        <v>16</v>
      </c>
      <c r="G37" s="174">
        <v>4.6100000000000003</v>
      </c>
      <c r="H37" s="6">
        <f t="shared" si="5"/>
        <v>25</v>
      </c>
      <c r="I37" s="128">
        <v>4.3214285714285712</v>
      </c>
      <c r="J37" s="6">
        <f>RANK(I37,$I$5:$I$41)</f>
        <v>31</v>
      </c>
      <c r="K37" s="6">
        <f t="shared" si="4"/>
        <v>-6</v>
      </c>
    </row>
    <row r="38" spans="1:11" ht="19.5" customHeight="1">
      <c r="A38" s="3">
        <v>42</v>
      </c>
      <c r="B38" s="178" t="s">
        <v>366</v>
      </c>
      <c r="C38" s="5">
        <v>5.25</v>
      </c>
      <c r="D38" s="6">
        <f>RANK(C38,$C$5:$C$40)</f>
        <v>16</v>
      </c>
      <c r="E38" s="5">
        <v>5.833333333333333</v>
      </c>
      <c r="F38" s="6">
        <f>RANK(E38,$E$5:$E$40)</f>
        <v>4</v>
      </c>
      <c r="G38" s="174">
        <v>7.08</v>
      </c>
      <c r="H38" s="6">
        <f t="shared" si="5"/>
        <v>1</v>
      </c>
      <c r="I38" s="128"/>
      <c r="J38" s="6"/>
      <c r="K38" s="6"/>
    </row>
    <row r="39" spans="1:11" ht="19.5" customHeight="1">
      <c r="A39" s="3">
        <v>44</v>
      </c>
      <c r="B39" s="178" t="s">
        <v>115</v>
      </c>
      <c r="C39" s="5"/>
      <c r="D39" s="6"/>
      <c r="E39" s="5">
        <v>4.5555555555555554</v>
      </c>
      <c r="F39" s="6">
        <f>RANK(E39,$E$5:$E$40)</f>
        <v>28</v>
      </c>
      <c r="G39" s="174">
        <v>5</v>
      </c>
      <c r="H39" s="6">
        <f t="shared" si="5"/>
        <v>13</v>
      </c>
      <c r="I39" s="128">
        <v>5.5</v>
      </c>
      <c r="J39" s="6">
        <f>RANK(I39,$I$5:$I$41)</f>
        <v>20</v>
      </c>
      <c r="K39" s="6">
        <f t="shared" si="4"/>
        <v>-7</v>
      </c>
    </row>
    <row r="40" spans="1:11" ht="19.5" customHeight="1">
      <c r="A40" s="3">
        <v>45</v>
      </c>
      <c r="B40" s="178" t="s">
        <v>120</v>
      </c>
      <c r="C40" s="5"/>
      <c r="D40" s="6"/>
      <c r="E40" s="5"/>
      <c r="F40" s="6"/>
      <c r="G40" s="174">
        <v>3.13</v>
      </c>
      <c r="H40" s="6">
        <f t="shared" si="5"/>
        <v>35</v>
      </c>
      <c r="I40" s="128">
        <v>4</v>
      </c>
      <c r="J40" s="6">
        <f>RANK(I40,$I$5:$I$41)</f>
        <v>32</v>
      </c>
      <c r="K40" s="6">
        <f>H40-J40</f>
        <v>3</v>
      </c>
    </row>
    <row r="41" spans="1:11" ht="19.5" customHeight="1">
      <c r="A41" s="3"/>
      <c r="B41" s="178" t="s">
        <v>402</v>
      </c>
      <c r="C41" s="5"/>
      <c r="D41" s="6"/>
      <c r="E41" s="5"/>
      <c r="F41" s="6"/>
      <c r="G41" s="174"/>
      <c r="H41" s="6"/>
      <c r="I41" s="128">
        <v>4.4230769230769234</v>
      </c>
      <c r="J41" s="6">
        <f>RANK(I41,$I$5:$I$41)</f>
        <v>29</v>
      </c>
      <c r="K41" s="6"/>
    </row>
    <row r="42" spans="1:11" ht="19.5" customHeight="1">
      <c r="A42" s="247" t="s">
        <v>5</v>
      </c>
      <c r="B42" s="247"/>
      <c r="C42" s="9">
        <f>AVERAGE(C5:C34)</f>
        <v>5.2109310670323516</v>
      </c>
      <c r="D42" s="8"/>
      <c r="E42" s="10"/>
      <c r="F42" s="10"/>
      <c r="G42" s="174">
        <v>4.8899999999999997</v>
      </c>
      <c r="H42" s="10"/>
      <c r="I42" s="10">
        <v>6</v>
      </c>
      <c r="J42" s="10"/>
      <c r="K42" s="8"/>
    </row>
    <row r="43" spans="1:11" ht="19.5" customHeight="1"/>
    <row r="44" spans="1:11" ht="19.5" customHeight="1"/>
  </sheetData>
  <sortState xmlns:xlrd2="http://schemas.microsoft.com/office/spreadsheetml/2017/richdata2" ref="A5:K40">
    <sortCondition ref="A5:A40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7633928571428571" right="0.5625" top="0.52083333333333337" bottom="0.52083333333333337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F978-DCF0-4B8B-9104-328969552AE2}">
  <dimension ref="A1:K44"/>
  <sheetViews>
    <sheetView view="pageLayout" topLeftCell="A7" zoomScale="85" zoomScaleNormal="100" zoomScaleSheetLayoutView="100" zoomScalePageLayoutView="85" workbookViewId="0">
      <selection activeCell="I42" sqref="I42"/>
    </sheetView>
  </sheetViews>
  <sheetFormatPr defaultRowHeight="15"/>
  <cols>
    <col min="1" max="1" width="6" style="176" customWidth="1"/>
    <col min="2" max="2" width="34.5703125" style="176" customWidth="1"/>
    <col min="3" max="3" width="6.42578125" style="176" customWidth="1"/>
    <col min="4" max="4" width="5.140625" style="176" customWidth="1"/>
    <col min="5" max="8" width="6.42578125" style="176" customWidth="1"/>
    <col min="9" max="9" width="7.140625" style="176" customWidth="1"/>
    <col min="10" max="10" width="6.42578125" style="176" customWidth="1"/>
    <col min="11" max="11" width="9.85546875" style="176" customWidth="1"/>
    <col min="12" max="16384" width="9.140625" style="176"/>
  </cols>
  <sheetData>
    <row r="1" spans="1:11" ht="18.75">
      <c r="A1" s="250" t="s">
        <v>403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8.75">
      <c r="A2" s="251" t="s">
        <v>445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77" customFormat="1" ht="27.75" customHeight="1">
      <c r="A3" s="252" t="s">
        <v>0</v>
      </c>
      <c r="B3" s="252" t="s">
        <v>1</v>
      </c>
      <c r="C3" s="254">
        <v>2020</v>
      </c>
      <c r="D3" s="255"/>
      <c r="E3" s="254">
        <v>2021</v>
      </c>
      <c r="F3" s="255"/>
      <c r="G3" s="254">
        <v>2022</v>
      </c>
      <c r="H3" s="255"/>
      <c r="I3" s="248" t="s">
        <v>88</v>
      </c>
      <c r="J3" s="249"/>
      <c r="K3" s="256" t="s">
        <v>456</v>
      </c>
    </row>
    <row r="4" spans="1:11" s="177" customFormat="1" ht="23.25" customHeight="1">
      <c r="A4" s="253"/>
      <c r="B4" s="253"/>
      <c r="C4" s="163" t="s">
        <v>2</v>
      </c>
      <c r="D4" s="163" t="s">
        <v>3</v>
      </c>
      <c r="E4" s="163" t="s">
        <v>2</v>
      </c>
      <c r="F4" s="163" t="s">
        <v>3</v>
      </c>
      <c r="G4" s="163" t="s">
        <v>2</v>
      </c>
      <c r="H4" s="163" t="s">
        <v>3</v>
      </c>
      <c r="I4" s="163" t="s">
        <v>2</v>
      </c>
      <c r="J4" s="163" t="s">
        <v>3</v>
      </c>
      <c r="K4" s="257"/>
    </row>
    <row r="5" spans="1:11" ht="18.75" customHeight="1">
      <c r="A5" s="3">
        <v>1</v>
      </c>
      <c r="B5" s="178" t="s">
        <v>94</v>
      </c>
      <c r="C5" s="5">
        <v>7.569575471698113</v>
      </c>
      <c r="D5" s="6">
        <f t="shared" ref="D5:D31" si="0">RANK(C5,$C$5:$C$40)</f>
        <v>3</v>
      </c>
      <c r="E5" s="5">
        <v>7.2538071065989849</v>
      </c>
      <c r="F5" s="6">
        <f t="shared" ref="F5:F31" si="1">RANK(E5,$E$5:$E$40)</f>
        <v>5</v>
      </c>
      <c r="G5" s="174">
        <v>7.58</v>
      </c>
      <c r="H5" s="6">
        <f t="shared" ref="H5:H25" si="2">RANK(G5,$G$5:$G$41)</f>
        <v>6</v>
      </c>
      <c r="I5" s="128">
        <v>7.8011363636363633</v>
      </c>
      <c r="J5" s="6">
        <f t="shared" ref="J5:J31" si="3">RANK(I5,$I$5:$I$41)</f>
        <v>2</v>
      </c>
      <c r="K5" s="6">
        <f>H5-J5</f>
        <v>4</v>
      </c>
    </row>
    <row r="6" spans="1:11" ht="18.75" customHeight="1">
      <c r="A6" s="3">
        <v>2</v>
      </c>
      <c r="B6" s="178" t="s">
        <v>97</v>
      </c>
      <c r="C6" s="5">
        <v>6.8452380952380949</v>
      </c>
      <c r="D6" s="6">
        <f t="shared" si="0"/>
        <v>17</v>
      </c>
      <c r="E6" s="5">
        <v>7.1053191489361698</v>
      </c>
      <c r="F6" s="6">
        <f t="shared" si="1"/>
        <v>11</v>
      </c>
      <c r="G6" s="174">
        <v>7.25</v>
      </c>
      <c r="H6" s="6">
        <f t="shared" si="2"/>
        <v>20</v>
      </c>
      <c r="I6" s="128">
        <v>6.6607929515418505</v>
      </c>
      <c r="J6" s="6">
        <f t="shared" si="3"/>
        <v>19</v>
      </c>
      <c r="K6" s="6">
        <f t="shared" ref="K6:K40" si="4">H6-J6</f>
        <v>1</v>
      </c>
    </row>
    <row r="7" spans="1:11" ht="18.75" customHeight="1">
      <c r="A7" s="3">
        <v>3</v>
      </c>
      <c r="B7" s="178" t="s">
        <v>95</v>
      </c>
      <c r="C7" s="5">
        <v>7.1991803278688522</v>
      </c>
      <c r="D7" s="6">
        <f t="shared" si="0"/>
        <v>9</v>
      </c>
      <c r="E7" s="5">
        <v>7.2910334346504557</v>
      </c>
      <c r="F7" s="6">
        <f t="shared" si="1"/>
        <v>3</v>
      </c>
      <c r="G7" s="174">
        <v>7.36</v>
      </c>
      <c r="H7" s="6">
        <f t="shared" si="2"/>
        <v>14</v>
      </c>
      <c r="I7" s="129">
        <v>7.1797385620915035</v>
      </c>
      <c r="J7" s="6">
        <f t="shared" si="3"/>
        <v>10</v>
      </c>
      <c r="K7" s="6">
        <f t="shared" si="4"/>
        <v>4</v>
      </c>
    </row>
    <row r="8" spans="1:11" ht="18.75" customHeight="1">
      <c r="A8" s="3">
        <v>4</v>
      </c>
      <c r="B8" s="178" t="s">
        <v>101</v>
      </c>
      <c r="C8" s="5">
        <v>6.2560975609756095</v>
      </c>
      <c r="D8" s="6">
        <f t="shared" si="0"/>
        <v>24</v>
      </c>
      <c r="E8" s="5">
        <v>6.8825301204819276</v>
      </c>
      <c r="F8" s="6">
        <f t="shared" si="1"/>
        <v>17</v>
      </c>
      <c r="G8" s="174">
        <v>7</v>
      </c>
      <c r="H8" s="6">
        <f t="shared" si="2"/>
        <v>23</v>
      </c>
      <c r="I8" s="128">
        <v>6.9050632911392409</v>
      </c>
      <c r="J8" s="6">
        <f t="shared" si="3"/>
        <v>12</v>
      </c>
      <c r="K8" s="6">
        <f t="shared" si="4"/>
        <v>11</v>
      </c>
    </row>
    <row r="9" spans="1:11" ht="18.75" customHeight="1">
      <c r="A9" s="3">
        <v>5</v>
      </c>
      <c r="B9" s="178" t="s">
        <v>98</v>
      </c>
      <c r="C9" s="5">
        <v>5.8632352941176471</v>
      </c>
      <c r="D9" s="6">
        <f t="shared" si="0"/>
        <v>25</v>
      </c>
      <c r="E9" s="5">
        <v>5.9712713936430317</v>
      </c>
      <c r="F9" s="6">
        <f t="shared" si="1"/>
        <v>29</v>
      </c>
      <c r="G9" s="174">
        <v>6.16</v>
      </c>
      <c r="H9" s="6">
        <f t="shared" si="2"/>
        <v>30</v>
      </c>
      <c r="I9" s="128">
        <v>5.8552971576227391</v>
      </c>
      <c r="J9" s="6">
        <f t="shared" si="3"/>
        <v>27</v>
      </c>
      <c r="K9" s="6">
        <f t="shared" si="4"/>
        <v>3</v>
      </c>
    </row>
    <row r="10" spans="1:11" ht="18.75" customHeight="1">
      <c r="A10" s="3">
        <v>6</v>
      </c>
      <c r="B10" s="178" t="s">
        <v>100</v>
      </c>
      <c r="C10" s="5">
        <v>7.7948717948717947</v>
      </c>
      <c r="D10" s="6">
        <f t="shared" si="0"/>
        <v>1</v>
      </c>
      <c r="E10" s="5">
        <v>7.1837349397590362</v>
      </c>
      <c r="F10" s="6">
        <f t="shared" si="1"/>
        <v>7</v>
      </c>
      <c r="G10" s="174">
        <v>7.52</v>
      </c>
      <c r="H10" s="6">
        <f t="shared" si="2"/>
        <v>7</v>
      </c>
      <c r="I10" s="128">
        <v>7.5448473282442752</v>
      </c>
      <c r="J10" s="6">
        <f t="shared" si="3"/>
        <v>3</v>
      </c>
      <c r="K10" s="6">
        <f t="shared" si="4"/>
        <v>4</v>
      </c>
    </row>
    <row r="11" spans="1:11" ht="18.75" customHeight="1">
      <c r="A11" s="3">
        <v>7</v>
      </c>
      <c r="B11" s="178" t="s">
        <v>110</v>
      </c>
      <c r="C11" s="5">
        <v>7.6348167539267013</v>
      </c>
      <c r="D11" s="6">
        <f t="shared" si="0"/>
        <v>2</v>
      </c>
      <c r="E11" s="5">
        <v>7.1640211640211637</v>
      </c>
      <c r="F11" s="6">
        <f t="shared" si="1"/>
        <v>9</v>
      </c>
      <c r="G11" s="174">
        <v>7.47</v>
      </c>
      <c r="H11" s="6">
        <f t="shared" si="2"/>
        <v>11</v>
      </c>
      <c r="I11" s="128">
        <v>7.5021367521367521</v>
      </c>
      <c r="J11" s="6">
        <f t="shared" si="3"/>
        <v>4</v>
      </c>
      <c r="K11" s="6">
        <f t="shared" si="4"/>
        <v>7</v>
      </c>
    </row>
    <row r="12" spans="1:11" ht="18.75" customHeight="1">
      <c r="A12" s="3">
        <v>8</v>
      </c>
      <c r="B12" s="178" t="s">
        <v>34</v>
      </c>
      <c r="C12" s="5">
        <v>6.5219298245614032</v>
      </c>
      <c r="D12" s="6">
        <f t="shared" si="0"/>
        <v>21</v>
      </c>
      <c r="E12" s="5">
        <v>6.5821513002364069</v>
      </c>
      <c r="F12" s="6">
        <f t="shared" si="1"/>
        <v>22</v>
      </c>
      <c r="G12" s="174">
        <v>6.93</v>
      </c>
      <c r="H12" s="6">
        <f t="shared" si="2"/>
        <v>26</v>
      </c>
      <c r="I12" s="128">
        <v>6.9007009345794392</v>
      </c>
      <c r="J12" s="6">
        <f t="shared" si="3"/>
        <v>13</v>
      </c>
      <c r="K12" s="6">
        <f t="shared" si="4"/>
        <v>13</v>
      </c>
    </row>
    <row r="13" spans="1:11" ht="18.75" customHeight="1">
      <c r="A13" s="3">
        <v>9</v>
      </c>
      <c r="B13" s="178" t="s">
        <v>25</v>
      </c>
      <c r="C13" s="5">
        <v>6.922752808988764</v>
      </c>
      <c r="D13" s="6">
        <f t="shared" si="0"/>
        <v>15</v>
      </c>
      <c r="E13" s="5">
        <v>7.0160984848484844</v>
      </c>
      <c r="F13" s="6">
        <f t="shared" si="1"/>
        <v>14</v>
      </c>
      <c r="G13" s="174">
        <v>7.87</v>
      </c>
      <c r="H13" s="6">
        <f t="shared" si="2"/>
        <v>2</v>
      </c>
      <c r="I13" s="128">
        <v>6.5413851351351351</v>
      </c>
      <c r="J13" s="6">
        <f t="shared" si="3"/>
        <v>20</v>
      </c>
      <c r="K13" s="6">
        <f t="shared" si="4"/>
        <v>-18</v>
      </c>
    </row>
    <row r="14" spans="1:11" ht="18.75" customHeight="1">
      <c r="A14" s="3">
        <v>10</v>
      </c>
      <c r="B14" s="178" t="s">
        <v>99</v>
      </c>
      <c r="C14" s="5">
        <v>6.6579457364341081</v>
      </c>
      <c r="D14" s="6">
        <f t="shared" si="0"/>
        <v>18</v>
      </c>
      <c r="E14" s="5">
        <v>7.0249221183800623</v>
      </c>
      <c r="F14" s="6">
        <f t="shared" si="1"/>
        <v>12</v>
      </c>
      <c r="G14" s="174">
        <v>7.34</v>
      </c>
      <c r="H14" s="6">
        <f t="shared" si="2"/>
        <v>15</v>
      </c>
      <c r="I14" s="128">
        <v>7.2786195286195285</v>
      </c>
      <c r="J14" s="6">
        <f t="shared" si="3"/>
        <v>6</v>
      </c>
      <c r="K14" s="6">
        <f t="shared" si="4"/>
        <v>9</v>
      </c>
    </row>
    <row r="15" spans="1:11" ht="18.75" customHeight="1">
      <c r="A15" s="3">
        <v>11</v>
      </c>
      <c r="B15" s="178" t="s">
        <v>107</v>
      </c>
      <c r="C15" s="5">
        <v>6.9871794871794872</v>
      </c>
      <c r="D15" s="6">
        <f t="shared" si="0"/>
        <v>14</v>
      </c>
      <c r="E15" s="5">
        <v>7.015625</v>
      </c>
      <c r="F15" s="6">
        <f t="shared" si="1"/>
        <v>15</v>
      </c>
      <c r="G15" s="174">
        <v>6.94</v>
      </c>
      <c r="H15" s="6">
        <f t="shared" si="2"/>
        <v>24</v>
      </c>
      <c r="I15" s="128">
        <v>6.8085714285714287</v>
      </c>
      <c r="J15" s="6">
        <f t="shared" si="3"/>
        <v>16</v>
      </c>
      <c r="K15" s="6">
        <f t="shared" si="4"/>
        <v>8</v>
      </c>
    </row>
    <row r="16" spans="1:11" ht="18.75" customHeight="1">
      <c r="A16" s="3">
        <v>12</v>
      </c>
      <c r="B16" s="178" t="s">
        <v>113</v>
      </c>
      <c r="C16" s="5">
        <v>6.8875000000000002</v>
      </c>
      <c r="D16" s="6">
        <f t="shared" si="0"/>
        <v>16</v>
      </c>
      <c r="E16" s="5">
        <v>6.503703703703704</v>
      </c>
      <c r="F16" s="6">
        <f t="shared" si="1"/>
        <v>24</v>
      </c>
      <c r="G16" s="174">
        <v>7.27</v>
      </c>
      <c r="H16" s="6">
        <f t="shared" si="2"/>
        <v>17</v>
      </c>
      <c r="I16" s="128">
        <v>6.0261437908496731</v>
      </c>
      <c r="J16" s="6">
        <f t="shared" si="3"/>
        <v>26</v>
      </c>
      <c r="K16" s="6">
        <f t="shared" si="4"/>
        <v>-9</v>
      </c>
    </row>
    <row r="17" spans="1:11" ht="18.75" customHeight="1">
      <c r="A17" s="3">
        <v>13</v>
      </c>
      <c r="B17" s="178" t="s">
        <v>96</v>
      </c>
      <c r="C17" s="5">
        <v>7.2435205183585314</v>
      </c>
      <c r="D17" s="6">
        <f t="shared" si="0"/>
        <v>6</v>
      </c>
      <c r="E17" s="5">
        <v>6.5308880308880308</v>
      </c>
      <c r="F17" s="6">
        <f t="shared" si="1"/>
        <v>23</v>
      </c>
      <c r="G17" s="174">
        <v>7.26</v>
      </c>
      <c r="H17" s="6">
        <f t="shared" si="2"/>
        <v>19</v>
      </c>
      <c r="I17" s="128">
        <v>6.9848643006263051</v>
      </c>
      <c r="J17" s="6">
        <f t="shared" si="3"/>
        <v>11</v>
      </c>
      <c r="K17" s="6">
        <f t="shared" si="4"/>
        <v>8</v>
      </c>
    </row>
    <row r="18" spans="1:11" ht="18.75" customHeight="1">
      <c r="A18" s="3">
        <v>14</v>
      </c>
      <c r="B18" s="178" t="s">
        <v>102</v>
      </c>
      <c r="C18" s="5">
        <v>6.5271739130434785</v>
      </c>
      <c r="D18" s="6">
        <f t="shared" si="0"/>
        <v>20</v>
      </c>
      <c r="E18" s="5">
        <v>6.8805418719211824</v>
      </c>
      <c r="F18" s="6">
        <f t="shared" si="1"/>
        <v>18</v>
      </c>
      <c r="G18" s="174">
        <v>7.27</v>
      </c>
      <c r="H18" s="6">
        <f t="shared" si="2"/>
        <v>17</v>
      </c>
      <c r="I18" s="128">
        <v>6.826131687242798</v>
      </c>
      <c r="J18" s="6">
        <f t="shared" si="3"/>
        <v>15</v>
      </c>
      <c r="K18" s="6">
        <f t="shared" si="4"/>
        <v>2</v>
      </c>
    </row>
    <row r="19" spans="1:11" ht="18.75" customHeight="1">
      <c r="A19" s="3">
        <v>15</v>
      </c>
      <c r="B19" s="178" t="s">
        <v>105</v>
      </c>
      <c r="C19" s="5">
        <v>6.5732484076433124</v>
      </c>
      <c r="D19" s="6">
        <f t="shared" si="0"/>
        <v>19</v>
      </c>
      <c r="E19" s="5">
        <v>6.1600877192982457</v>
      </c>
      <c r="F19" s="6">
        <f t="shared" si="1"/>
        <v>27</v>
      </c>
      <c r="G19" s="174">
        <v>7.43</v>
      </c>
      <c r="H19" s="6">
        <f t="shared" si="2"/>
        <v>13</v>
      </c>
      <c r="I19" s="128">
        <v>6.2332589285714288</v>
      </c>
      <c r="J19" s="6">
        <f t="shared" si="3"/>
        <v>22</v>
      </c>
      <c r="K19" s="6">
        <f t="shared" si="4"/>
        <v>-9</v>
      </c>
    </row>
    <row r="20" spans="1:11" ht="18.75" customHeight="1">
      <c r="A20" s="3">
        <v>16</v>
      </c>
      <c r="B20" s="178" t="s">
        <v>104</v>
      </c>
      <c r="C20" s="5">
        <v>7.2101063829787231</v>
      </c>
      <c r="D20" s="6">
        <f t="shared" si="0"/>
        <v>8</v>
      </c>
      <c r="E20" s="5">
        <v>7.1828703703703702</v>
      </c>
      <c r="F20" s="6">
        <f t="shared" si="1"/>
        <v>8</v>
      </c>
      <c r="G20" s="174">
        <v>6.94</v>
      </c>
      <c r="H20" s="6">
        <f t="shared" si="2"/>
        <v>24</v>
      </c>
      <c r="I20" s="128">
        <v>7.2783018867924527</v>
      </c>
      <c r="J20" s="6">
        <f t="shared" si="3"/>
        <v>7</v>
      </c>
      <c r="K20" s="6">
        <f t="shared" si="4"/>
        <v>17</v>
      </c>
    </row>
    <row r="21" spans="1:11" ht="18.75" customHeight="1">
      <c r="A21" s="3">
        <v>17</v>
      </c>
      <c r="B21" s="178" t="s">
        <v>60</v>
      </c>
      <c r="C21" s="5">
        <v>7.1953125</v>
      </c>
      <c r="D21" s="6">
        <f t="shared" si="0"/>
        <v>10</v>
      </c>
      <c r="E21" s="5">
        <v>7.2222222222222223</v>
      </c>
      <c r="F21" s="6">
        <f t="shared" si="1"/>
        <v>6</v>
      </c>
      <c r="G21" s="174">
        <v>7.33</v>
      </c>
      <c r="H21" s="6">
        <f t="shared" si="2"/>
        <v>16</v>
      </c>
      <c r="I21" s="128">
        <v>6.691860465116279</v>
      </c>
      <c r="J21" s="6">
        <f t="shared" si="3"/>
        <v>18</v>
      </c>
      <c r="K21" s="6">
        <f t="shared" si="4"/>
        <v>-2</v>
      </c>
    </row>
    <row r="22" spans="1:11" ht="18.75" customHeight="1">
      <c r="A22" s="3">
        <v>18</v>
      </c>
      <c r="B22" s="178" t="s">
        <v>103</v>
      </c>
      <c r="C22" s="5">
        <v>7.0200445434298437</v>
      </c>
      <c r="D22" s="6">
        <f t="shared" si="0"/>
        <v>12</v>
      </c>
      <c r="E22" s="5">
        <v>6.7732300884955752</v>
      </c>
      <c r="F22" s="6">
        <f t="shared" si="1"/>
        <v>19</v>
      </c>
      <c r="G22" s="174">
        <v>7.2</v>
      </c>
      <c r="H22" s="6">
        <f t="shared" si="2"/>
        <v>21</v>
      </c>
      <c r="I22" s="128">
        <v>6.2311643835616435</v>
      </c>
      <c r="J22" s="6">
        <f t="shared" si="3"/>
        <v>23</v>
      </c>
      <c r="K22" s="6">
        <f t="shared" si="4"/>
        <v>-2</v>
      </c>
    </row>
    <row r="23" spans="1:11" ht="18.75" customHeight="1">
      <c r="A23" s="3">
        <v>19</v>
      </c>
      <c r="B23" s="178" t="s">
        <v>109</v>
      </c>
      <c r="C23" s="5">
        <v>7.2890173410404628</v>
      </c>
      <c r="D23" s="6">
        <f t="shared" si="0"/>
        <v>5</v>
      </c>
      <c r="E23" s="5">
        <v>7.2631578947368425</v>
      </c>
      <c r="F23" s="6">
        <f t="shared" si="1"/>
        <v>4</v>
      </c>
      <c r="G23" s="174">
        <v>7.9</v>
      </c>
      <c r="H23" s="6">
        <f t="shared" si="2"/>
        <v>1</v>
      </c>
      <c r="I23" s="128">
        <v>6.7022613065326633</v>
      </c>
      <c r="J23" s="6">
        <f t="shared" si="3"/>
        <v>17</v>
      </c>
      <c r="K23" s="6">
        <f t="shared" si="4"/>
        <v>-16</v>
      </c>
    </row>
    <row r="24" spans="1:11" ht="18.75" customHeight="1">
      <c r="A24" s="3">
        <v>21</v>
      </c>
      <c r="B24" s="178" t="s">
        <v>114</v>
      </c>
      <c r="C24" s="5">
        <v>6.416666666666667</v>
      </c>
      <c r="D24" s="6">
        <f t="shared" si="0"/>
        <v>22</v>
      </c>
      <c r="E24" s="5">
        <v>6.2159090909090908</v>
      </c>
      <c r="F24" s="6">
        <f t="shared" si="1"/>
        <v>26</v>
      </c>
      <c r="G24" s="174">
        <v>7.05</v>
      </c>
      <c r="H24" s="6">
        <f t="shared" si="2"/>
        <v>22</v>
      </c>
      <c r="I24" s="128">
        <v>6.0606060606060606</v>
      </c>
      <c r="J24" s="6">
        <f t="shared" si="3"/>
        <v>25</v>
      </c>
      <c r="K24" s="6">
        <f t="shared" si="4"/>
        <v>-3</v>
      </c>
    </row>
    <row r="25" spans="1:11" ht="18.75" customHeight="1">
      <c r="A25" s="3">
        <v>22</v>
      </c>
      <c r="B25" s="178" t="s">
        <v>65</v>
      </c>
      <c r="C25" s="5">
        <v>5.5625</v>
      </c>
      <c r="D25" s="6">
        <f t="shared" si="0"/>
        <v>28</v>
      </c>
      <c r="E25" s="5">
        <v>6.2391304347826084</v>
      </c>
      <c r="F25" s="6">
        <f t="shared" si="1"/>
        <v>25</v>
      </c>
      <c r="G25" s="174">
        <v>5.24</v>
      </c>
      <c r="H25" s="6">
        <f t="shared" si="2"/>
        <v>34</v>
      </c>
      <c r="I25" s="128">
        <v>5.1907894736842106</v>
      </c>
      <c r="J25" s="6">
        <f t="shared" si="3"/>
        <v>28</v>
      </c>
      <c r="K25" s="6">
        <f t="shared" si="4"/>
        <v>6</v>
      </c>
    </row>
    <row r="26" spans="1:11" ht="18.75" customHeight="1">
      <c r="A26" s="3">
        <v>23</v>
      </c>
      <c r="B26" s="178" t="s">
        <v>117</v>
      </c>
      <c r="C26" s="5">
        <v>6.416666666666667</v>
      </c>
      <c r="D26" s="6">
        <f t="shared" si="0"/>
        <v>22</v>
      </c>
      <c r="E26" s="5">
        <v>7.1538461538461542</v>
      </c>
      <c r="F26" s="6">
        <f t="shared" si="1"/>
        <v>10</v>
      </c>
      <c r="G26" s="175"/>
      <c r="H26" s="6"/>
      <c r="I26" s="128">
        <v>6.8928571428571432</v>
      </c>
      <c r="J26" s="6">
        <f t="shared" si="3"/>
        <v>14</v>
      </c>
      <c r="K26" s="6">
        <f t="shared" si="4"/>
        <v>-14</v>
      </c>
    </row>
    <row r="27" spans="1:11" ht="18.75" customHeight="1">
      <c r="A27" s="3">
        <v>25</v>
      </c>
      <c r="B27" s="178" t="s">
        <v>121</v>
      </c>
      <c r="C27" s="5">
        <v>5.583333333333333</v>
      </c>
      <c r="D27" s="6">
        <f t="shared" si="0"/>
        <v>27</v>
      </c>
      <c r="E27" s="5">
        <v>6.15</v>
      </c>
      <c r="F27" s="6">
        <f t="shared" si="1"/>
        <v>28</v>
      </c>
      <c r="G27" s="174">
        <v>5.67</v>
      </c>
      <c r="H27" s="6">
        <f t="shared" ref="H27:H40" si="5">RANK(G27,$G$5:$G$41)</f>
        <v>31</v>
      </c>
      <c r="I27" s="128">
        <v>5.125</v>
      </c>
      <c r="J27" s="6">
        <f t="shared" si="3"/>
        <v>29</v>
      </c>
      <c r="K27" s="6">
        <f t="shared" si="4"/>
        <v>2</v>
      </c>
    </row>
    <row r="28" spans="1:11" ht="18.75" customHeight="1">
      <c r="A28" s="3">
        <v>27</v>
      </c>
      <c r="B28" s="178" t="s">
        <v>108</v>
      </c>
      <c r="C28" s="5">
        <v>7.2207943925233646</v>
      </c>
      <c r="D28" s="6">
        <f t="shared" si="0"/>
        <v>7</v>
      </c>
      <c r="E28" s="5">
        <v>6.9103139013452912</v>
      </c>
      <c r="F28" s="6">
        <f t="shared" si="1"/>
        <v>16</v>
      </c>
      <c r="G28" s="174">
        <v>7.48</v>
      </c>
      <c r="H28" s="6">
        <f t="shared" si="5"/>
        <v>10</v>
      </c>
      <c r="I28" s="128">
        <v>7.2173913043478262</v>
      </c>
      <c r="J28" s="6">
        <f t="shared" si="3"/>
        <v>9</v>
      </c>
      <c r="K28" s="6">
        <f t="shared" si="4"/>
        <v>1</v>
      </c>
    </row>
    <row r="29" spans="1:11" ht="18.75" customHeight="1">
      <c r="A29" s="3">
        <v>28</v>
      </c>
      <c r="B29" s="178" t="s">
        <v>111</v>
      </c>
      <c r="C29" s="5">
        <v>7.1184971098265892</v>
      </c>
      <c r="D29" s="6">
        <f t="shared" si="0"/>
        <v>11</v>
      </c>
      <c r="E29" s="5">
        <v>6.7475961538461542</v>
      </c>
      <c r="F29" s="6">
        <f t="shared" si="1"/>
        <v>20</v>
      </c>
      <c r="G29" s="174">
        <v>7.46</v>
      </c>
      <c r="H29" s="6">
        <f t="shared" si="5"/>
        <v>12</v>
      </c>
      <c r="I29" s="128">
        <v>6.4391891891891895</v>
      </c>
      <c r="J29" s="6">
        <f t="shared" si="3"/>
        <v>21</v>
      </c>
      <c r="K29" s="6">
        <f t="shared" si="4"/>
        <v>-9</v>
      </c>
    </row>
    <row r="30" spans="1:11" ht="18.75" customHeight="1">
      <c r="A30" s="3">
        <v>29</v>
      </c>
      <c r="B30" s="178" t="s">
        <v>112</v>
      </c>
      <c r="C30" s="5">
        <v>6.9928571428571429</v>
      </c>
      <c r="D30" s="6">
        <f t="shared" si="0"/>
        <v>13</v>
      </c>
      <c r="E30" s="5">
        <v>7.4659090909090908</v>
      </c>
      <c r="F30" s="6">
        <f t="shared" si="1"/>
        <v>2</v>
      </c>
      <c r="G30" s="174">
        <v>7.84</v>
      </c>
      <c r="H30" s="6">
        <f t="shared" si="5"/>
        <v>3</v>
      </c>
      <c r="I30" s="128">
        <v>7.4807692307692308</v>
      </c>
      <c r="J30" s="6">
        <f t="shared" si="3"/>
        <v>5</v>
      </c>
      <c r="K30" s="6">
        <f t="shared" si="4"/>
        <v>-2</v>
      </c>
    </row>
    <row r="31" spans="1:11" ht="18.75" customHeight="1">
      <c r="A31" s="3">
        <v>30</v>
      </c>
      <c r="B31" s="178" t="s">
        <v>106</v>
      </c>
      <c r="C31" s="5">
        <v>7.3320610687022905</v>
      </c>
      <c r="D31" s="6">
        <f t="shared" si="0"/>
        <v>4</v>
      </c>
      <c r="E31" s="5">
        <v>7.0177083333333332</v>
      </c>
      <c r="F31" s="6">
        <f t="shared" si="1"/>
        <v>13</v>
      </c>
      <c r="G31" s="174">
        <v>7.65</v>
      </c>
      <c r="H31" s="6">
        <f t="shared" si="5"/>
        <v>5</v>
      </c>
      <c r="I31" s="128">
        <v>7.2284688995215314</v>
      </c>
      <c r="J31" s="6">
        <f t="shared" si="3"/>
        <v>8</v>
      </c>
      <c r="K31" s="6">
        <f t="shared" si="4"/>
        <v>-3</v>
      </c>
    </row>
    <row r="32" spans="1:11" ht="19.5" customHeight="1">
      <c r="A32" s="3">
        <v>31</v>
      </c>
      <c r="B32" s="178" t="s">
        <v>118</v>
      </c>
      <c r="C32" s="5"/>
      <c r="D32" s="6"/>
      <c r="E32" s="5"/>
      <c r="F32" s="6"/>
      <c r="G32" s="174">
        <v>7.5</v>
      </c>
      <c r="H32" s="6">
        <f t="shared" si="5"/>
        <v>8</v>
      </c>
      <c r="I32" s="128"/>
      <c r="J32" s="6"/>
      <c r="K32" s="6"/>
    </row>
    <row r="33" spans="1:11" ht="19.5" customHeight="1">
      <c r="A33" s="3">
        <v>32</v>
      </c>
      <c r="B33" s="178" t="s">
        <v>124</v>
      </c>
      <c r="C33" s="5"/>
      <c r="D33" s="6"/>
      <c r="E33" s="5"/>
      <c r="F33" s="6"/>
      <c r="G33" s="174">
        <v>6.25</v>
      </c>
      <c r="H33" s="6">
        <f t="shared" si="5"/>
        <v>29</v>
      </c>
      <c r="I33" s="128">
        <v>3</v>
      </c>
      <c r="J33" s="6">
        <f>RANK(I33,$I$5:$I$41)</f>
        <v>32</v>
      </c>
      <c r="K33" s="6">
        <f t="shared" si="4"/>
        <v>-3</v>
      </c>
    </row>
    <row r="34" spans="1:11" ht="19.5" customHeight="1">
      <c r="A34" s="3">
        <v>33</v>
      </c>
      <c r="B34" s="178" t="s">
        <v>125</v>
      </c>
      <c r="C34" s="5"/>
      <c r="D34" s="6"/>
      <c r="E34" s="5"/>
      <c r="F34" s="6"/>
      <c r="G34" s="174">
        <v>5.63</v>
      </c>
      <c r="H34" s="6">
        <f t="shared" si="5"/>
        <v>32</v>
      </c>
      <c r="I34" s="128"/>
      <c r="J34" s="6"/>
      <c r="K34" s="6"/>
    </row>
    <row r="35" spans="1:11" ht="19.5" customHeight="1">
      <c r="A35" s="3">
        <v>34</v>
      </c>
      <c r="B35" s="178" t="s">
        <v>119</v>
      </c>
      <c r="C35" s="5"/>
      <c r="D35" s="6"/>
      <c r="E35" s="5"/>
      <c r="F35" s="6"/>
      <c r="G35" s="174">
        <v>5.25</v>
      </c>
      <c r="H35" s="6">
        <f t="shared" si="5"/>
        <v>33</v>
      </c>
      <c r="I35" s="128"/>
      <c r="J35" s="6"/>
      <c r="K35" s="6"/>
    </row>
    <row r="36" spans="1:11" ht="19.5" customHeight="1">
      <c r="A36" s="3">
        <v>35</v>
      </c>
      <c r="B36" s="178" t="s">
        <v>116</v>
      </c>
      <c r="C36" s="5"/>
      <c r="D36" s="6"/>
      <c r="E36" s="5"/>
      <c r="F36" s="6"/>
      <c r="G36" s="174">
        <v>6.93</v>
      </c>
      <c r="H36" s="6">
        <f t="shared" si="5"/>
        <v>26</v>
      </c>
      <c r="I36" s="128"/>
      <c r="J36" s="6"/>
      <c r="K36" s="6"/>
    </row>
    <row r="37" spans="1:11" ht="18.75" customHeight="1">
      <c r="A37" s="3">
        <v>41</v>
      </c>
      <c r="B37" s="178" t="s">
        <v>4</v>
      </c>
      <c r="C37" s="5">
        <v>5.75</v>
      </c>
      <c r="D37" s="6">
        <f>RANK(C37,$C$5:$C$40)</f>
        <v>26</v>
      </c>
      <c r="E37" s="5">
        <v>5.8928571428571432</v>
      </c>
      <c r="F37" s="6">
        <f>RANK(E37,$E$5:$E$40)</f>
        <v>30</v>
      </c>
      <c r="G37" s="174">
        <v>6.72</v>
      </c>
      <c r="H37" s="6">
        <f t="shared" si="5"/>
        <v>28</v>
      </c>
      <c r="I37" s="128">
        <v>4.6071428571428568</v>
      </c>
      <c r="J37" s="6">
        <f>RANK(I37,$I$5:$I$41)</f>
        <v>30</v>
      </c>
      <c r="K37" s="6">
        <f t="shared" si="4"/>
        <v>-2</v>
      </c>
    </row>
    <row r="38" spans="1:11" ht="19.5" customHeight="1">
      <c r="A38" s="3">
        <v>42</v>
      </c>
      <c r="B38" s="178" t="s">
        <v>366</v>
      </c>
      <c r="C38" s="5">
        <v>5</v>
      </c>
      <c r="D38" s="6">
        <f>RANK(C38,$C$5:$C$40)</f>
        <v>29</v>
      </c>
      <c r="E38" s="5">
        <v>7.75</v>
      </c>
      <c r="F38" s="6">
        <f>RANK(E38,$E$5:$E$40)</f>
        <v>1</v>
      </c>
      <c r="G38" s="174">
        <v>7.5</v>
      </c>
      <c r="H38" s="6">
        <f t="shared" si="5"/>
        <v>8</v>
      </c>
      <c r="I38" s="128"/>
      <c r="J38" s="6"/>
      <c r="K38" s="6"/>
    </row>
    <row r="39" spans="1:11" ht="19.5" customHeight="1">
      <c r="A39" s="3">
        <v>44</v>
      </c>
      <c r="B39" s="178" t="s">
        <v>115</v>
      </c>
      <c r="C39" s="5"/>
      <c r="D39" s="6"/>
      <c r="E39" s="5">
        <v>6.666666666666667</v>
      </c>
      <c r="F39" s="6">
        <f>RANK(E39,$E$5:$E$40)</f>
        <v>21</v>
      </c>
      <c r="G39" s="174">
        <v>7.75</v>
      </c>
      <c r="H39" s="6">
        <f t="shared" si="5"/>
        <v>4</v>
      </c>
      <c r="I39" s="128">
        <v>8</v>
      </c>
      <c r="J39" s="6">
        <f>RANK(I39,$I$5:$I$41)</f>
        <v>1</v>
      </c>
      <c r="K39" s="6">
        <f t="shared" si="4"/>
        <v>3</v>
      </c>
    </row>
    <row r="40" spans="1:11" ht="19.5" customHeight="1">
      <c r="A40" s="3">
        <v>45</v>
      </c>
      <c r="B40" s="178" t="s">
        <v>120</v>
      </c>
      <c r="C40" s="5"/>
      <c r="D40" s="6"/>
      <c r="E40" s="5"/>
      <c r="F40" s="6"/>
      <c r="G40" s="174">
        <v>4.75</v>
      </c>
      <c r="H40" s="6">
        <f t="shared" si="5"/>
        <v>35</v>
      </c>
      <c r="I40" s="128">
        <v>3.5</v>
      </c>
      <c r="J40" s="6">
        <f>RANK(I40,$I$5:$I$41)</f>
        <v>31</v>
      </c>
      <c r="K40" s="6">
        <f t="shared" si="4"/>
        <v>4</v>
      </c>
    </row>
    <row r="41" spans="1:11" ht="19.5" customHeight="1">
      <c r="A41" s="3">
        <v>47</v>
      </c>
      <c r="B41" s="178" t="s">
        <v>402</v>
      </c>
      <c r="C41" s="5"/>
      <c r="D41" s="6"/>
      <c r="E41" s="5"/>
      <c r="F41" s="6"/>
      <c r="G41" s="174"/>
      <c r="H41" s="6"/>
      <c r="I41" s="128">
        <v>6.0769230769230766</v>
      </c>
      <c r="J41" s="6">
        <f>RANK(I41,$I$5:$I$41)</f>
        <v>24</v>
      </c>
      <c r="K41" s="6"/>
    </row>
    <row r="42" spans="1:11" ht="19.5" customHeight="1">
      <c r="A42" s="247" t="s">
        <v>5</v>
      </c>
      <c r="B42" s="247"/>
      <c r="C42" s="9">
        <f>AVERAGE(C5:C29)</f>
        <v>6.8206881972548628</v>
      </c>
      <c r="D42" s="8"/>
      <c r="E42" s="10"/>
      <c r="F42" s="10"/>
      <c r="G42" s="174">
        <v>7.24</v>
      </c>
      <c r="H42" s="10"/>
      <c r="I42" s="10">
        <v>6.81</v>
      </c>
      <c r="J42" s="10"/>
      <c r="K42" s="8"/>
    </row>
    <row r="43" spans="1:11" ht="19.5" customHeight="1"/>
    <row r="44" spans="1:11" ht="19.5" customHeight="1"/>
  </sheetData>
  <sortState xmlns:xlrd2="http://schemas.microsoft.com/office/spreadsheetml/2017/richdata2" ref="A5:K40">
    <sortCondition ref="A5:A40"/>
  </sortState>
  <mergeCells count="10">
    <mergeCell ref="A42:B42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60661764705882348" right="0.48958333333333331" top="0.53125" bottom="0.58333333333333337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H m w V t p r 3 K 2 k A A A A 9 g A A A B I A H A B D b 2 5 m a W c v U G F j a 2 F n Z S 5 4 b W w g o h g A K K A U A A A A A A A A A A A A A A A A A A A A A A A A A A A A h Y 8 x D o I w G I W v Q r r T F k w M k p 8 y u I o x M S G u T a n Q A M X Q Q r m b g 0 f y C m I U d X N 8 3 / u G 9 + 7 X G 6 R T 2 3 i j 7 I 3 q d I I C T J E n t e g K p c s E D f b s R y h l c O C i 5 q X 0 Z l m b e D J F g i p r L z E h z j n s V r j r S x J S G p B T t j u K S r Y c f W T 1 X / a V N p Z r I R G D / D W G h T i g E d 5 E a 0 y B L B A y p b 9 C O O 9 9 t j 8 Q t k N j h 1 6 y U f n 5 H s g S g b w / s A d Q S w M E F A A C A A g A t H m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5 s F Y o i k e 4 D g A A A B E A A A A T A B w A R m 9 y b X V s Y X M v U 2 V j d G l v b j E u b S C i G A A o o B Q A A A A A A A A A A A A A A A A A A A A A A A A A A A A r T k 0 u y c z P U w i G 0 I b W A F B L A Q I t A B Q A A g A I A L R 5 s F b a a 9 y t p A A A A P Y A A A A S A A A A A A A A A A A A A A A A A A A A A A B D b 2 5 m a W c v U G F j a 2 F n Z S 5 4 b W x Q S w E C L Q A U A A I A C A C 0 e b B W D 8 r p q 6 Q A A A D p A A A A E w A A A A A A A A A A A A A A A A D w A A A A W 0 N v b n R l b n R f V H l w Z X N d L n h t b F B L A Q I t A B Q A A g A I A L R 5 s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5 6 D 6 D G M P R Z y U 4 x H + H f g R A A A A A A I A A A A A A B B m A A A A A Q A A I A A A A E g 9 m p o k 7 U w q l F l H m b B H D f t G 2 D 0 f 4 B T u X U c r O 1 I F h w T P A A A A A A 6 A A A A A A g A A I A A A A C B + S 9 o F N b h a A Y m K S + v F R 4 I W V y H i D i z + m v S w 2 o Q s P Y t F U A A A A H K M C j 6 5 h a k 8 9 R 2 o K j 8 T u V F 6 I T N h L 9 z V D 1 5 W e 7 1 + 3 3 J A 9 f q A p p V 5 l 6 3 4 E V 0 w k 7 R C 5 M t + X y 0 Q 0 2 e 6 W + P 5 y 3 1 K D x r H e f 4 6 S x C d z c Z + i 5 S C z E k N Q A A A A N l m S p w h J D 5 N C 7 f X 6 J p t n G 0 2 P Q L P j G c Y a W R P n 9 O F L k m L + 3 g d K y F B U F l 1 2 L O 2 T K g O q h R 7 o V 3 l j j J j l N y l y f g o O K M = < / D a t a M a s h u p > 
</file>

<file path=customXml/itemProps1.xml><?xml version="1.0" encoding="utf-8"?>
<ds:datastoreItem xmlns:ds="http://schemas.openxmlformats.org/officeDocument/2006/customXml" ds:itemID="{61F52412-B344-492C-A1EF-34EDED9DED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TB từng môn</vt:lpstr>
      <vt:lpstr>TB từng môn (2)</vt:lpstr>
      <vt:lpstr>Dư Lí</vt:lpstr>
      <vt:lpstr>Dư Hóa</vt:lpstr>
      <vt:lpstr>Dư Sinh</vt:lpstr>
      <vt:lpstr>Chênh lệch cả nước</vt:lpstr>
      <vt:lpstr>Chênh lệch cả nước (2)</vt:lpstr>
      <vt:lpstr>Sinh học</vt:lpstr>
      <vt:lpstr>Hóa học</vt:lpstr>
      <vt:lpstr>Vật lí</vt:lpstr>
      <vt:lpstr>Vật lí thi thử</vt:lpstr>
      <vt:lpstr>Hóa thi thử</vt:lpstr>
      <vt:lpstr>Sinh thi thử</vt:lpstr>
      <vt:lpstr>Vật lí toàn quốc</vt:lpstr>
      <vt:lpstr>Vật lí toàn quốc 1</vt:lpstr>
      <vt:lpstr>Hóa toàn quốc</vt:lpstr>
      <vt:lpstr>Hóa toàn quốc 1</vt:lpstr>
      <vt:lpstr>Sinh toàn quốc</vt:lpstr>
      <vt:lpstr>Sinh toàn quốc 1</vt:lpstr>
      <vt:lpstr>Xây dựng ngân hàng đề</vt:lpstr>
      <vt:lpstr>So sánh các tỉnh</vt:lpstr>
      <vt:lpstr>So sánh các tỉnh (2)</vt:lpstr>
      <vt:lpstr>Thủ khoa</vt:lpstr>
      <vt:lpstr>Thủ khoa A</vt:lpstr>
      <vt:lpstr>Thủ khoa A1</vt:lpstr>
      <vt:lpstr>Thủ khoa B</vt:lpstr>
      <vt:lpstr>Thủ khoa C</vt:lpstr>
      <vt:lpstr>Thủ khoa D</vt:lpstr>
      <vt:lpstr>'Hóa học'!Print_Area</vt:lpstr>
      <vt:lpstr>'Hóa toàn quốc 1'!Print_Area</vt:lpstr>
      <vt:lpstr>'Sinh học'!Print_Area</vt:lpstr>
      <vt:lpstr>'Sinh toàn quốc 1'!Print_Area</vt:lpstr>
      <vt:lpstr>'So sánh các tỉnh'!Print_Area</vt:lpstr>
      <vt:lpstr>'So sánh các tỉnh (2)'!Print_Area</vt:lpstr>
      <vt:lpstr>'Vật lí'!Print_Area</vt:lpstr>
      <vt:lpstr>'Vật lí toàn quốc 1'!Print_Area</vt:lpstr>
      <vt:lpstr>'Chênh lệch cả nước'!Print_Titles</vt:lpstr>
      <vt:lpstr>'Chênh lệch cả nước (2)'!Print_Titles</vt:lpstr>
      <vt:lpstr>'Hóa toàn quốc'!Print_Titles</vt:lpstr>
      <vt:lpstr>'Hóa toàn quốc 1'!Print_Titles</vt:lpstr>
      <vt:lpstr>'Sinh toàn quốc'!Print_Titles</vt:lpstr>
      <vt:lpstr>'Sinh toàn quốc 1'!Print_Titles</vt:lpstr>
      <vt:lpstr>'So sánh các tỉnh (2)'!Print_Titles</vt:lpstr>
      <vt:lpstr>'TB từng môn'!Print_Titles</vt:lpstr>
      <vt:lpstr>'TB từng môn (2)'!Print_Titles</vt:lpstr>
      <vt:lpstr>'Vật lí toàn quốc'!Print_Titles</vt:lpstr>
      <vt:lpstr>'Vật lí toàn quốc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Nhien</cp:lastModifiedBy>
  <cp:lastPrinted>2023-05-16T11:15:18Z</cp:lastPrinted>
  <dcterms:created xsi:type="dcterms:W3CDTF">2023-05-03T15:31:07Z</dcterms:created>
  <dcterms:modified xsi:type="dcterms:W3CDTF">2023-05-16T16:53:16Z</dcterms:modified>
</cp:coreProperties>
</file>