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On thi TN THPT\Nam hoc 2022-2023\7. Hoi nghi mon Toan\"/>
    </mc:Choice>
  </mc:AlternateContent>
  <xr:revisionPtr revIDLastSave="0" documentId="13_ncr:1_{01210764-C7AD-4646-A70D-A32466474E71}" xr6:coauthVersionLast="47" xr6:coauthVersionMax="47" xr10:uidLastSave="{00000000-0000-0000-0000-000000000000}"/>
  <bookViews>
    <workbookView xWindow="-120" yWindow="-120" windowWidth="24240" windowHeight="13140" tabRatio="719" activeTab="1" xr2:uid="{FF186881-79C1-4739-8C8D-B0FB1EBBBF2E}"/>
  </bookViews>
  <sheets>
    <sheet name="Thống kê thi thử 3.2023" sheetId="43" r:id="rId1"/>
    <sheet name="Thống kê thi thử 3.2023 (2)" sheetId="44" r:id="rId2"/>
    <sheet name="Toán" sheetId="28" r:id="rId3"/>
    <sheet name="Toán (2)" sheetId="30" r:id="rId4"/>
    <sheet name="Dư Toán" sheetId="27" r:id="rId5"/>
    <sheet name="Dư Toán (2)" sheetId="37" r:id="rId6"/>
    <sheet name="TB các tỉnh trong khu vực" sheetId="22" r:id="rId7"/>
    <sheet name="TB các tỉnh trong khu vực (2)" sheetId="33" r:id="rId8"/>
    <sheet name="Chênh lệch HB" sheetId="16" r:id="rId9"/>
    <sheet name="Chênh lệch HB (2)" sheetId="36" r:id="rId10"/>
    <sheet name="Tổng hợp các tỉnh" sheetId="14" r:id="rId11"/>
    <sheet name="Tổng hợp các tỉnh (3)" sheetId="32" r:id="rId12"/>
    <sheet name="Tổng hợp các tỉnh (2)" sheetId="23" r:id="rId13"/>
    <sheet name="Tổng hợp các tỉnh (4)" sheetId="34" r:id="rId14"/>
    <sheet name="Tổng hợp các tỉnh (5)" sheetId="35" r:id="rId15"/>
    <sheet name="Xây dựng ngân hàng đề" sheetId="9" r:id="rId16"/>
    <sheet name="So sánh các tỉnh" sheetId="19" r:id="rId17"/>
    <sheet name="So sánh các tỉnh (2)" sheetId="31" r:id="rId18"/>
    <sheet name="Thủ khoa" sheetId="38" r:id="rId19"/>
    <sheet name="Thủ khoa A" sheetId="26" r:id="rId20"/>
    <sheet name="Thủ khoa A1" sheetId="42" r:id="rId21"/>
    <sheet name="Thủ khoa B" sheetId="39" r:id="rId22"/>
    <sheet name="Thủ khoa C" sheetId="40" r:id="rId23"/>
    <sheet name="Thủ khoa D" sheetId="41" r:id="rId24"/>
  </sheets>
  <externalReferences>
    <externalReference r:id="rId25"/>
    <externalReference r:id="rId26"/>
    <externalReference r:id="rId27"/>
  </externalReferences>
  <definedNames>
    <definedName name="_Fill" localSheetId="2" hidden="1">#REF!</definedName>
    <definedName name="_Fill" localSheetId="3" hidden="1">#REF!</definedName>
    <definedName name="_Fill" hidden="1">#REF!</definedName>
    <definedName name="_xlnm._FilterDatabase" localSheetId="16" hidden="1">'So sánh các tỉnh'!$A$2:$D$2</definedName>
    <definedName name="_xlnm._FilterDatabase" localSheetId="17" hidden="1">'So sánh các tỉnh (2)'!$A$2:$D$2</definedName>
    <definedName name="_xlnm._FilterDatabase" localSheetId="2" hidden="1">Toán!$A$4:$O$4</definedName>
    <definedName name="_xlnm._FilterDatabase" localSheetId="3" hidden="1">'Toán (2)'!$A$4:$P$4</definedName>
    <definedName name="_xlnm._FilterDatabase" localSheetId="0" hidden="1">'Thống kê thi thử 3.2023'!$A$3:$AX$3</definedName>
    <definedName name="_xlnm._FilterDatabase" localSheetId="1" hidden="1">'Thống kê thi thử 3.2023 (2)'!$A$3:$AX$3</definedName>
    <definedName name="_lan2" localSheetId="4">'[1]ds¸ch 2001'!#REF!</definedName>
    <definedName name="_lan2" localSheetId="5">'[1]ds¸ch 2001'!#REF!</definedName>
    <definedName name="_lan2" localSheetId="6">'[1]ds¸ch 2001'!#REF!</definedName>
    <definedName name="_lan2" localSheetId="7">'[1]ds¸ch 2001'!#REF!</definedName>
    <definedName name="_lan2" localSheetId="2">'[1]ds¸ch 2001'!#REF!</definedName>
    <definedName name="_lan2" localSheetId="3">'[1]ds¸ch 2001'!#REF!</definedName>
    <definedName name="_lan2" localSheetId="15">'[1]ds¸ch 2001'!#REF!</definedName>
    <definedName name="_lan2">'[1]ds¸ch 2001'!#REF!</definedName>
    <definedName name="_lan3" localSheetId="15">'[1]ds¸ch 2001'!#REF!</definedName>
    <definedName name="_lan3">'[1]ds¸ch 2001'!#REF!</definedName>
    <definedName name="DM_MaTruong" localSheetId="15">[2]DanhMuc!#REF!</definedName>
    <definedName name="DM_MaTruong">[2]DanhMuc!#REF!</definedName>
    <definedName name="KQ_Truong" localSheetId="6">#REF!</definedName>
    <definedName name="KQ_Truong" localSheetId="7">#REF!</definedName>
    <definedName name="KQ_Truong" localSheetId="2">#REF!</definedName>
    <definedName name="KQ_Truong" localSheetId="3">#REF!</definedName>
    <definedName name="KQ_Truong" localSheetId="15">#REF!</definedName>
    <definedName name="KQ_Truong">#REF!</definedName>
    <definedName name="L1_Cn" localSheetId="9">[3]!L1_Cn</definedName>
    <definedName name="L1_Cn" localSheetId="4">[3]!L1_Cn</definedName>
    <definedName name="L1_Cn" localSheetId="5">[3]!L1_Cn</definedName>
    <definedName name="L1_Cn" localSheetId="16">[3]!L1_Cn</definedName>
    <definedName name="L1_Cn" localSheetId="17">[3]!L1_Cn</definedName>
    <definedName name="L1_Cn" localSheetId="7">[3]!L1_Cn</definedName>
    <definedName name="L1_Cn" localSheetId="3">[3]!L1_Cn</definedName>
    <definedName name="L1_Cn" localSheetId="12">[3]!L1_Cn</definedName>
    <definedName name="L1_Cn" localSheetId="11">[3]!L1_Cn</definedName>
    <definedName name="L1_Cn" localSheetId="13">[3]!L1_Cn</definedName>
    <definedName name="L1_Cn" localSheetId="14">[3]!L1_Cn</definedName>
    <definedName name="L1_Cn" localSheetId="1">[3]!L1_Cn</definedName>
    <definedName name="L1_Cn" localSheetId="18">[3]!L1_Cn</definedName>
    <definedName name="L1_Cn" localSheetId="20">[3]!L1_Cn</definedName>
    <definedName name="L1_Cn" localSheetId="21">[3]!L1_Cn</definedName>
    <definedName name="L1_Cn" localSheetId="22">[3]!L1_Cn</definedName>
    <definedName name="L1_Cn" localSheetId="23">[3]!L1_Cn</definedName>
    <definedName name="L1_Cn">[3]!L1_Cn</definedName>
    <definedName name="_xlnm.Print_Area" localSheetId="16">'So sánh các tỉnh'!$A$1:$D$2</definedName>
    <definedName name="_xlnm.Print_Area" localSheetId="17">'So sánh các tỉnh (2)'!$A$1:$H$77</definedName>
    <definedName name="_xlnm.Print_Area" localSheetId="2">Toán!$A$1:$I$52</definedName>
    <definedName name="_xlnm.Print_Area" localSheetId="3">'Toán (2)'!$A$1:$J$54</definedName>
    <definedName name="_xlnm.Print_Area" localSheetId="12">'Tổng hợp các tỉnh (2)'!$A$1:$S$21</definedName>
    <definedName name="_xlnm.Print_Area" localSheetId="13">'Tổng hợp các tỉnh (4)'!$A$1:$P$18</definedName>
    <definedName name="_xlnm.Print_Area" localSheetId="14">'Tổng hợp các tỉnh (5)'!$A$1:$G$14</definedName>
    <definedName name="_xlnm.Print_Titles" localSheetId="8">'Chênh lệch HB'!$3:$4</definedName>
    <definedName name="_xlnm.Print_Titles" localSheetId="9">'Chênh lệch HB (2)'!$3:$4</definedName>
    <definedName name="_xlnm.Print_Titles" localSheetId="17">'So sánh các tỉnh (2)'!$1:$2</definedName>
    <definedName name="_xlnm.Print_Titles" localSheetId="6">'TB các tỉnh trong khu vực'!$1:$1</definedName>
    <definedName name="_xlnm.Print_Titles" localSheetId="7">'TB các tỉnh trong khu vực (2)'!$1:$1</definedName>
    <definedName name="_xlnm.Print_Titles" localSheetId="10">'Tổng hợp các tỉnh'!$A:$B</definedName>
    <definedName name="_xlnm.Print_Titles" localSheetId="12">'Tổng hợp các tỉnh (2)'!$A:$B</definedName>
    <definedName name="_xlnm.Print_Titles" localSheetId="11">'Tổng hợp các tỉnh (3)'!$A:$B</definedName>
    <definedName name="_xlnm.Print_Titles" localSheetId="13">'Tổng hợp các tỉnh (4)'!$A:$B</definedName>
    <definedName name="_xlnm.Print_Titles" localSheetId="14">'Tổng hợp các tỉnh (5)'!$A:$B</definedName>
    <definedName name="phieu_1" localSheetId="6">#REF!</definedName>
    <definedName name="phieu_1" localSheetId="7">#REF!</definedName>
    <definedName name="phieu_1" localSheetId="2">#REF!</definedName>
    <definedName name="phieu_1" localSheetId="3">#REF!</definedName>
    <definedName name="phieu_1" localSheetId="15">#REF!</definedName>
    <definedName name="phieu_1">#REF!</definedName>
    <definedName name="phieu_10" localSheetId="2">#REF!</definedName>
    <definedName name="phieu_10" localSheetId="3">#REF!</definedName>
    <definedName name="phieu_10">#REF!</definedName>
    <definedName name="phieu_11" localSheetId="2">#REF!</definedName>
    <definedName name="phieu_11" localSheetId="3">#REF!</definedName>
    <definedName name="phieu_11">#REF!</definedName>
    <definedName name="phieu_12" localSheetId="2">#REF!</definedName>
    <definedName name="phieu_12" localSheetId="3">#REF!</definedName>
    <definedName name="phieu_12">#REF!</definedName>
    <definedName name="phieu_13" localSheetId="2">#REF!</definedName>
    <definedName name="phieu_13" localSheetId="3">#REF!</definedName>
    <definedName name="phieu_13">#REF!</definedName>
    <definedName name="phieu_14" localSheetId="2">#REF!</definedName>
    <definedName name="phieu_14" localSheetId="3">#REF!</definedName>
    <definedName name="phieu_14">#REF!</definedName>
    <definedName name="phieu_15" localSheetId="2">#REF!</definedName>
    <definedName name="phieu_15" localSheetId="3">#REF!</definedName>
    <definedName name="phieu_15">#REF!</definedName>
    <definedName name="phieu_16" localSheetId="2">#REF!</definedName>
    <definedName name="phieu_16" localSheetId="3">#REF!</definedName>
    <definedName name="phieu_16">#REF!</definedName>
    <definedName name="phieu_17" localSheetId="2">#REF!</definedName>
    <definedName name="phieu_17" localSheetId="3">#REF!</definedName>
    <definedName name="phieu_17">#REF!</definedName>
    <definedName name="phieu_18" localSheetId="2">#REF!</definedName>
    <definedName name="phieu_18" localSheetId="3">#REF!</definedName>
    <definedName name="phieu_18">#REF!</definedName>
    <definedName name="phieu_19" localSheetId="2">#REF!</definedName>
    <definedName name="phieu_19" localSheetId="3">#REF!</definedName>
    <definedName name="phieu_19">#REF!</definedName>
    <definedName name="phieu_2" localSheetId="2">#REF!</definedName>
    <definedName name="phieu_2" localSheetId="3">#REF!</definedName>
    <definedName name="phieu_2">#REF!</definedName>
    <definedName name="phieu_20" localSheetId="2">#REF!</definedName>
    <definedName name="phieu_20" localSheetId="3">#REF!</definedName>
    <definedName name="phieu_20">#REF!</definedName>
    <definedName name="phieu_21" localSheetId="2">#REF!</definedName>
    <definedName name="phieu_21" localSheetId="3">#REF!</definedName>
    <definedName name="phieu_21">#REF!</definedName>
    <definedName name="phieu_22" localSheetId="2">#REF!</definedName>
    <definedName name="phieu_22" localSheetId="3">#REF!</definedName>
    <definedName name="phieu_22">#REF!</definedName>
    <definedName name="phieu_23" localSheetId="2">#REF!</definedName>
    <definedName name="phieu_23" localSheetId="3">#REF!</definedName>
    <definedName name="phieu_23">#REF!</definedName>
    <definedName name="phieu_24" localSheetId="2">#REF!</definedName>
    <definedName name="phieu_24" localSheetId="3">#REF!</definedName>
    <definedName name="phieu_24">#REF!</definedName>
    <definedName name="phieu_25" localSheetId="2">#REF!</definedName>
    <definedName name="phieu_25" localSheetId="3">#REF!</definedName>
    <definedName name="phieu_25">#REF!</definedName>
    <definedName name="phieu_26" localSheetId="2">#REF!</definedName>
    <definedName name="phieu_26" localSheetId="3">#REF!</definedName>
    <definedName name="phieu_26">#REF!</definedName>
    <definedName name="phieu_27" localSheetId="2">#REF!</definedName>
    <definedName name="phieu_27" localSheetId="3">#REF!</definedName>
    <definedName name="phieu_27">#REF!</definedName>
    <definedName name="phieu_28" localSheetId="2">#REF!</definedName>
    <definedName name="phieu_28" localSheetId="3">#REF!</definedName>
    <definedName name="phieu_28">#REF!</definedName>
    <definedName name="phieu_29" localSheetId="2">#REF!</definedName>
    <definedName name="phieu_29" localSheetId="3">#REF!</definedName>
    <definedName name="phieu_29">#REF!</definedName>
    <definedName name="phieu_3" localSheetId="2">#REF!</definedName>
    <definedName name="phieu_3" localSheetId="3">#REF!</definedName>
    <definedName name="phieu_3">#REF!</definedName>
    <definedName name="phieu_30" localSheetId="2">#REF!</definedName>
    <definedName name="phieu_30" localSheetId="3">#REF!</definedName>
    <definedName name="phieu_30">#REF!</definedName>
    <definedName name="phieu_31" localSheetId="2">#REF!</definedName>
    <definedName name="phieu_31" localSheetId="3">#REF!</definedName>
    <definedName name="phieu_31">#REF!</definedName>
    <definedName name="phieu_32" localSheetId="2">#REF!</definedName>
    <definedName name="phieu_32" localSheetId="3">#REF!</definedName>
    <definedName name="phieu_32">#REF!</definedName>
    <definedName name="phieu_33" localSheetId="2">#REF!</definedName>
    <definedName name="phieu_33" localSheetId="3">#REF!</definedName>
    <definedName name="phieu_33">#REF!</definedName>
    <definedName name="phieu_34" localSheetId="2">#REF!</definedName>
    <definedName name="phieu_34" localSheetId="3">#REF!</definedName>
    <definedName name="phieu_34">#REF!</definedName>
    <definedName name="phieu_35" localSheetId="2">#REF!</definedName>
    <definedName name="phieu_35" localSheetId="3">#REF!</definedName>
    <definedName name="phieu_35">#REF!</definedName>
    <definedName name="phieu_36" localSheetId="2">#REF!</definedName>
    <definedName name="phieu_36" localSheetId="3">#REF!</definedName>
    <definedName name="phieu_36">#REF!</definedName>
    <definedName name="phieu_37" localSheetId="2">#REF!</definedName>
    <definedName name="phieu_37" localSheetId="3">#REF!</definedName>
    <definedName name="phieu_37">#REF!</definedName>
    <definedName name="phieu_38" localSheetId="2">#REF!</definedName>
    <definedName name="phieu_38" localSheetId="3">#REF!</definedName>
    <definedName name="phieu_38">#REF!</definedName>
    <definedName name="phieu_39" localSheetId="2">#REF!</definedName>
    <definedName name="phieu_39" localSheetId="3">#REF!</definedName>
    <definedName name="phieu_39">#REF!</definedName>
    <definedName name="phieu_4" localSheetId="2">#REF!</definedName>
    <definedName name="phieu_4" localSheetId="3">#REF!</definedName>
    <definedName name="phieu_4">#REF!</definedName>
    <definedName name="phieu_40" localSheetId="2">#REF!</definedName>
    <definedName name="phieu_40" localSheetId="3">#REF!</definedName>
    <definedName name="phieu_40">#REF!</definedName>
    <definedName name="phieu_41" localSheetId="2">#REF!</definedName>
    <definedName name="phieu_41" localSheetId="3">#REF!</definedName>
    <definedName name="phieu_41">#REF!</definedName>
    <definedName name="phieu_42" localSheetId="2">#REF!</definedName>
    <definedName name="phieu_42" localSheetId="3">#REF!</definedName>
    <definedName name="phieu_42">#REF!</definedName>
    <definedName name="phieu_43" localSheetId="2">#REF!</definedName>
    <definedName name="phieu_43" localSheetId="3">#REF!</definedName>
    <definedName name="phieu_43">#REF!</definedName>
    <definedName name="phieu_44" localSheetId="2">#REF!</definedName>
    <definedName name="phieu_44" localSheetId="3">#REF!</definedName>
    <definedName name="phieu_44">#REF!</definedName>
    <definedName name="phieu_45" localSheetId="2">#REF!</definedName>
    <definedName name="phieu_45" localSheetId="3">#REF!</definedName>
    <definedName name="phieu_45">#REF!</definedName>
    <definedName name="phieu_46" localSheetId="2">#REF!</definedName>
    <definedName name="phieu_46" localSheetId="3">#REF!</definedName>
    <definedName name="phieu_46">#REF!</definedName>
    <definedName name="phieu_47" localSheetId="2">#REF!</definedName>
    <definedName name="phieu_47" localSheetId="3">#REF!</definedName>
    <definedName name="phieu_47">#REF!</definedName>
    <definedName name="phieu_48" localSheetId="2">#REF!</definedName>
    <definedName name="phieu_48" localSheetId="3">#REF!</definedName>
    <definedName name="phieu_48">#REF!</definedName>
    <definedName name="phieu_49" localSheetId="2">#REF!</definedName>
    <definedName name="phieu_49" localSheetId="3">#REF!</definedName>
    <definedName name="phieu_49">#REF!</definedName>
    <definedName name="phieu_5" localSheetId="2">#REF!</definedName>
    <definedName name="phieu_5" localSheetId="3">#REF!</definedName>
    <definedName name="phieu_5">#REF!</definedName>
    <definedName name="phieu_50" localSheetId="2">#REF!</definedName>
    <definedName name="phieu_50" localSheetId="3">#REF!</definedName>
    <definedName name="phieu_50">#REF!</definedName>
    <definedName name="phieu_51" localSheetId="2">#REF!</definedName>
    <definedName name="phieu_51" localSheetId="3">#REF!</definedName>
    <definedName name="phieu_51">#REF!</definedName>
    <definedName name="phieu_52" localSheetId="2">#REF!</definedName>
    <definedName name="phieu_52" localSheetId="3">#REF!</definedName>
    <definedName name="phieu_52">#REF!</definedName>
    <definedName name="phieu_53" localSheetId="2">#REF!</definedName>
    <definedName name="phieu_53" localSheetId="3">#REF!</definedName>
    <definedName name="phieu_53">#REF!</definedName>
    <definedName name="phieu_54" localSheetId="2">#REF!</definedName>
    <definedName name="phieu_54" localSheetId="3">#REF!</definedName>
    <definedName name="phieu_54">#REF!</definedName>
    <definedName name="phieu_55" localSheetId="2">#REF!</definedName>
    <definedName name="phieu_55" localSheetId="3">#REF!</definedName>
    <definedName name="phieu_55">#REF!</definedName>
    <definedName name="phieu_56" localSheetId="2">#REF!</definedName>
    <definedName name="phieu_56" localSheetId="3">#REF!</definedName>
    <definedName name="phieu_56">#REF!</definedName>
    <definedName name="phieu_6" localSheetId="2">#REF!</definedName>
    <definedName name="phieu_6" localSheetId="3">#REF!</definedName>
    <definedName name="phieu_6">#REF!</definedName>
    <definedName name="phieu_7" localSheetId="2">#REF!</definedName>
    <definedName name="phieu_7" localSheetId="3">#REF!</definedName>
    <definedName name="phieu_7">#REF!</definedName>
    <definedName name="phieu_8" localSheetId="2">#REF!</definedName>
    <definedName name="phieu_8" localSheetId="3">#REF!</definedName>
    <definedName name="phieu_8">#REF!</definedName>
    <definedName name="phieu_9" localSheetId="2">#REF!</definedName>
    <definedName name="phieu_9" localSheetId="3">#REF!</definedName>
    <definedName name="phieu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44" l="1"/>
  <c r="E51" i="44"/>
  <c r="G4" i="44"/>
  <c r="E4" i="44"/>
  <c r="G35" i="44"/>
  <c r="E35" i="44"/>
  <c r="G16" i="44"/>
  <c r="E16" i="44"/>
  <c r="G42" i="44"/>
  <c r="E42" i="44"/>
  <c r="G47" i="44"/>
  <c r="E47" i="44"/>
  <c r="G25" i="44"/>
  <c r="E25" i="44"/>
  <c r="G44" i="44"/>
  <c r="E44" i="44"/>
  <c r="G50" i="44"/>
  <c r="E50" i="44"/>
  <c r="G46" i="44"/>
  <c r="E46" i="44"/>
  <c r="G41" i="44"/>
  <c r="E41" i="44"/>
  <c r="G7" i="44"/>
  <c r="E7" i="44"/>
  <c r="G5" i="44"/>
  <c r="E5" i="44"/>
  <c r="G19" i="44"/>
  <c r="E19" i="44"/>
  <c r="G6" i="44"/>
  <c r="E6" i="44"/>
  <c r="G45" i="44"/>
  <c r="E45" i="44"/>
  <c r="G39" i="44"/>
  <c r="E39" i="44"/>
  <c r="G37" i="44"/>
  <c r="E37" i="44"/>
  <c r="G38" i="44"/>
  <c r="E38" i="44"/>
  <c r="G27" i="44"/>
  <c r="E27" i="44"/>
  <c r="G31" i="44"/>
  <c r="E31" i="44"/>
  <c r="G48" i="44"/>
  <c r="E48" i="44"/>
  <c r="G49" i="44"/>
  <c r="E49" i="44"/>
  <c r="G43" i="44"/>
  <c r="E43" i="44"/>
  <c r="G34" i="44"/>
  <c r="E34" i="44"/>
  <c r="G12" i="44"/>
  <c r="E12" i="44"/>
  <c r="G40" i="44"/>
  <c r="E40" i="44"/>
  <c r="G15" i="44"/>
  <c r="E15" i="44"/>
  <c r="G33" i="44"/>
  <c r="E33" i="44"/>
  <c r="G32" i="44"/>
  <c r="E32" i="44"/>
  <c r="G30" i="44"/>
  <c r="E30" i="44"/>
  <c r="G8" i="44"/>
  <c r="E8" i="44"/>
  <c r="G13" i="44"/>
  <c r="E13" i="44"/>
  <c r="G14" i="44"/>
  <c r="E14" i="44"/>
  <c r="G36" i="44"/>
  <c r="E36" i="44"/>
  <c r="G10" i="44"/>
  <c r="E10" i="44"/>
  <c r="G28" i="44"/>
  <c r="E28" i="44"/>
  <c r="G26" i="44"/>
  <c r="E26" i="44"/>
  <c r="G11" i="44"/>
  <c r="E11" i="44"/>
  <c r="G29" i="44"/>
  <c r="E29" i="44"/>
  <c r="G17" i="44"/>
  <c r="E17" i="44"/>
  <c r="G24" i="44"/>
  <c r="E24" i="44"/>
  <c r="G20" i="44"/>
  <c r="E20" i="44"/>
  <c r="G21" i="44"/>
  <c r="E21" i="44"/>
  <c r="G9" i="44"/>
  <c r="E9" i="44"/>
  <c r="G22" i="44"/>
  <c r="E22" i="44"/>
  <c r="G23" i="44"/>
  <c r="E23" i="44"/>
  <c r="G18" i="44"/>
  <c r="E18" i="44"/>
  <c r="G46" i="43"/>
  <c r="G44" i="43"/>
  <c r="G36" i="43"/>
  <c r="G29" i="43"/>
  <c r="G41" i="43"/>
  <c r="G43" i="43"/>
  <c r="G47" i="43"/>
  <c r="G28" i="43"/>
  <c r="G30" i="43"/>
  <c r="G33" i="43"/>
  <c r="G35" i="43"/>
  <c r="G25" i="43"/>
  <c r="G17" i="43"/>
  <c r="G15" i="43"/>
  <c r="G34" i="43"/>
  <c r="G21" i="43"/>
  <c r="G22" i="43"/>
  <c r="G49" i="43"/>
  <c r="G12" i="43"/>
  <c r="G27" i="43"/>
  <c r="G23" i="43"/>
  <c r="G31" i="43"/>
  <c r="G14" i="43"/>
  <c r="G10" i="43"/>
  <c r="G5" i="43"/>
  <c r="G32" i="43"/>
  <c r="G6" i="43"/>
  <c r="G8" i="43"/>
  <c r="G9" i="43"/>
  <c r="G51" i="43"/>
  <c r="G45" i="43"/>
  <c r="G4" i="43"/>
  <c r="G11" i="43"/>
  <c r="G38" i="43"/>
  <c r="G16" i="43"/>
  <c r="G37" i="43"/>
  <c r="G20" i="43"/>
  <c r="G13" i="43"/>
  <c r="G26" i="43"/>
  <c r="G18" i="43"/>
  <c r="G19" i="43"/>
  <c r="G40" i="43"/>
  <c r="G7" i="43"/>
  <c r="G50" i="43"/>
  <c r="G24" i="43"/>
  <c r="G39" i="43"/>
  <c r="G48" i="43"/>
  <c r="G42" i="43"/>
  <c r="E46" i="43"/>
  <c r="E44" i="43"/>
  <c r="E36" i="43"/>
  <c r="E29" i="43"/>
  <c r="E41" i="43"/>
  <c r="E43" i="43"/>
  <c r="E47" i="43"/>
  <c r="E28" i="43"/>
  <c r="E30" i="43"/>
  <c r="E33" i="43"/>
  <c r="E35" i="43"/>
  <c r="E25" i="43"/>
  <c r="E17" i="43"/>
  <c r="E15" i="43"/>
  <c r="E34" i="43"/>
  <c r="E21" i="43"/>
  <c r="E22" i="43"/>
  <c r="E49" i="43"/>
  <c r="E12" i="43"/>
  <c r="E27" i="43"/>
  <c r="E23" i="43"/>
  <c r="E31" i="43"/>
  <c r="E14" i="43"/>
  <c r="E10" i="43"/>
  <c r="E5" i="43"/>
  <c r="E32" i="43"/>
  <c r="E6" i="43"/>
  <c r="E8" i="43"/>
  <c r="E9" i="43"/>
  <c r="E51" i="43"/>
  <c r="E45" i="43"/>
  <c r="E4" i="43"/>
  <c r="E11" i="43"/>
  <c r="E38" i="43"/>
  <c r="E16" i="43"/>
  <c r="E37" i="43"/>
  <c r="E20" i="43"/>
  <c r="E13" i="43"/>
  <c r="E26" i="43"/>
  <c r="E18" i="43"/>
  <c r="E19" i="43"/>
  <c r="E40" i="43"/>
  <c r="E7" i="43"/>
  <c r="E50" i="43"/>
  <c r="E24" i="43"/>
  <c r="E39" i="43"/>
  <c r="E48" i="43"/>
  <c r="E42" i="43"/>
  <c r="BO17" i="14"/>
  <c r="BP17" i="14" s="1"/>
  <c r="BR17" i="14"/>
  <c r="BQ17" i="14"/>
  <c r="BN17" i="14"/>
  <c r="BM17" i="14"/>
  <c r="BK17" i="14"/>
  <c r="BL17" i="14" s="1"/>
  <c r="BJ17" i="14"/>
  <c r="BI17" i="14"/>
  <c r="BG17" i="14"/>
  <c r="BH17" i="14" s="1"/>
  <c r="BE17" i="14"/>
  <c r="BE8" i="14"/>
  <c r="BB35" i="14"/>
  <c r="BB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AZ35" i="14"/>
  <c r="BA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I26" i="40" l="1"/>
  <c r="I27" i="40"/>
  <c r="I25" i="40"/>
  <c r="I15" i="41"/>
  <c r="I16" i="41"/>
  <c r="I14" i="41"/>
  <c r="I17" i="41"/>
  <c r="I13" i="41"/>
  <c r="I14" i="39"/>
  <c r="I15" i="39"/>
  <c r="I16" i="39"/>
  <c r="I17" i="39"/>
  <c r="I13" i="39"/>
  <c r="I15" i="42"/>
  <c r="I16" i="42"/>
  <c r="I17" i="42"/>
  <c r="I14" i="42"/>
  <c r="I20" i="26"/>
  <c r="I23" i="26"/>
  <c r="I24" i="26"/>
  <c r="I25" i="26"/>
  <c r="I21" i="26"/>
  <c r="I26" i="26"/>
  <c r="I22" i="26"/>
  <c r="E44" i="37" l="1"/>
  <c r="M31" i="37"/>
  <c r="M30" i="37"/>
  <c r="M29" i="37"/>
  <c r="M28" i="37"/>
  <c r="M27" i="37"/>
  <c r="M26" i="37"/>
  <c r="M25" i="37"/>
  <c r="M24" i="37"/>
  <c r="M23" i="37"/>
  <c r="M22" i="37"/>
  <c r="M21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M15" i="37"/>
  <c r="M14" i="37"/>
  <c r="M13" i="37"/>
  <c r="M12" i="37"/>
  <c r="M11" i="37"/>
  <c r="M10" i="37"/>
  <c r="M9" i="37"/>
  <c r="M8" i="37"/>
  <c r="M7" i="37"/>
  <c r="M6" i="37"/>
  <c r="M5" i="37"/>
  <c r="M4" i="37"/>
  <c r="G15" i="37"/>
  <c r="G14" i="37"/>
  <c r="G13" i="37"/>
  <c r="G12" i="37"/>
  <c r="G11" i="37"/>
  <c r="G10" i="37"/>
  <c r="G9" i="37"/>
  <c r="G8" i="37"/>
  <c r="G7" i="37"/>
  <c r="G6" i="37"/>
  <c r="G5" i="37"/>
  <c r="G4" i="37"/>
  <c r="M14" i="36"/>
  <c r="D19" i="34"/>
  <c r="F29" i="35"/>
  <c r="E29" i="35"/>
  <c r="D29" i="35"/>
  <c r="C29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C19" i="35"/>
  <c r="D18" i="35"/>
  <c r="C18" i="35"/>
  <c r="F17" i="35"/>
  <c r="E17" i="35"/>
  <c r="D17" i="35"/>
  <c r="BB35" i="32"/>
  <c r="BE35" i="32" s="1"/>
  <c r="L36" i="34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G24" i="34" s="1"/>
  <c r="C24" i="34"/>
  <c r="BQ33" i="32"/>
  <c r="BA33" i="32"/>
  <c r="AZ33" i="32"/>
  <c r="AY33" i="32"/>
  <c r="AX33" i="32"/>
  <c r="AW33" i="32"/>
  <c r="AV33" i="32"/>
  <c r="BO33" i="32" s="1"/>
  <c r="AU33" i="32"/>
  <c r="AT33" i="32"/>
  <c r="BM33" i="32" s="1"/>
  <c r="AS33" i="32"/>
  <c r="AR33" i="32"/>
  <c r="AQ33" i="32"/>
  <c r="AP33" i="32"/>
  <c r="AO33" i="32"/>
  <c r="AN33" i="32"/>
  <c r="AM33" i="32"/>
  <c r="AL33" i="32"/>
  <c r="AK33" i="32"/>
  <c r="AJ33" i="32"/>
  <c r="BK33" i="32" s="1"/>
  <c r="AI33" i="32"/>
  <c r="AH33" i="32"/>
  <c r="AG33" i="32"/>
  <c r="AF33" i="32"/>
  <c r="AE33" i="32"/>
  <c r="AD33" i="32"/>
  <c r="BI33" i="32" s="1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BB33" i="32" s="1"/>
  <c r="E33" i="32"/>
  <c r="D33" i="32"/>
  <c r="BG33" i="32" s="1"/>
  <c r="C33" i="32"/>
  <c r="BA30" i="32"/>
  <c r="AZ30" i="32"/>
  <c r="AY30" i="32"/>
  <c r="AX30" i="32"/>
  <c r="AW30" i="32"/>
  <c r="AV30" i="32"/>
  <c r="AU30" i="32"/>
  <c r="AT30" i="32"/>
  <c r="AS30" i="32"/>
  <c r="AR30" i="32"/>
  <c r="AQ30" i="32"/>
  <c r="BI30" i="32" s="1"/>
  <c r="AP30" i="32"/>
  <c r="AO30" i="32"/>
  <c r="AN30" i="32"/>
  <c r="AM30" i="32"/>
  <c r="AL30" i="32"/>
  <c r="AK30" i="32"/>
  <c r="AJ30" i="32"/>
  <c r="AI30" i="32"/>
  <c r="AH30" i="32"/>
  <c r="AG30" i="32"/>
  <c r="AF30" i="32"/>
  <c r="AE30" i="32"/>
  <c r="AD30" i="32"/>
  <c r="AC30" i="32"/>
  <c r="AB30" i="32"/>
  <c r="AA30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C30" i="32"/>
  <c r="BB30" i="32" s="1"/>
  <c r="BA29" i="32"/>
  <c r="AZ29" i="32"/>
  <c r="AY29" i="32"/>
  <c r="AX29" i="32"/>
  <c r="AW29" i="32"/>
  <c r="AV29" i="32"/>
  <c r="AU29" i="32"/>
  <c r="AT29" i="32"/>
  <c r="AS29" i="32"/>
  <c r="AR29" i="32"/>
  <c r="AQ29" i="32"/>
  <c r="BI29" i="32" s="1"/>
  <c r="BJ29" i="32" s="1"/>
  <c r="AP29" i="32"/>
  <c r="AO29" i="32"/>
  <c r="AN29" i="32"/>
  <c r="AM29" i="32"/>
  <c r="AL29" i="32"/>
  <c r="AK29" i="32"/>
  <c r="AJ29" i="32"/>
  <c r="AI29" i="32"/>
  <c r="AH29" i="32"/>
  <c r="AG29" i="32"/>
  <c r="AF29" i="32"/>
  <c r="AE29" i="32"/>
  <c r="AD29" i="32"/>
  <c r="AC29" i="32"/>
  <c r="AB29" i="32"/>
  <c r="AA29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BB29" i="32" s="1"/>
  <c r="C29" i="32"/>
  <c r="BA28" i="32"/>
  <c r="AZ28" i="32"/>
  <c r="AY28" i="32"/>
  <c r="AX28" i="32"/>
  <c r="AW28" i="32"/>
  <c r="AV28" i="32"/>
  <c r="AU28" i="32"/>
  <c r="AT28" i="32"/>
  <c r="AS28" i="32"/>
  <c r="BI28" i="32" s="1"/>
  <c r="AR28" i="32"/>
  <c r="AQ28" i="32"/>
  <c r="AP28" i="32"/>
  <c r="AO28" i="32"/>
  <c r="AN28" i="32"/>
  <c r="AM28" i="32"/>
  <c r="AL28" i="32"/>
  <c r="AK28" i="32"/>
  <c r="AJ28" i="32"/>
  <c r="AI28" i="32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BB28" i="32" s="1"/>
  <c r="BA27" i="32"/>
  <c r="AZ27" i="32"/>
  <c r="AY27" i="32"/>
  <c r="AX27" i="32"/>
  <c r="AW27" i="32"/>
  <c r="AV27" i="32"/>
  <c r="AU27" i="32"/>
  <c r="AT27" i="32"/>
  <c r="AS27" i="32"/>
  <c r="AR27" i="32"/>
  <c r="AQ27" i="32"/>
  <c r="BI27" i="32" s="1"/>
  <c r="BJ27" i="32" s="1"/>
  <c r="AP27" i="32"/>
  <c r="AO27" i="32"/>
  <c r="AN27" i="32"/>
  <c r="AM27" i="32"/>
  <c r="AL27" i="32"/>
  <c r="AK27" i="32"/>
  <c r="AJ27" i="32"/>
  <c r="AI27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BB27" i="32" s="1"/>
  <c r="E27" i="32"/>
  <c r="D27" i="32"/>
  <c r="C27" i="32"/>
  <c r="BA26" i="32"/>
  <c r="AZ26" i="32"/>
  <c r="AY26" i="32"/>
  <c r="AX26" i="32"/>
  <c r="AW26" i="32"/>
  <c r="AV26" i="32"/>
  <c r="AU26" i="32"/>
  <c r="AT26" i="32"/>
  <c r="AS26" i="32"/>
  <c r="AR26" i="32"/>
  <c r="AQ26" i="32"/>
  <c r="BI26" i="32" s="1"/>
  <c r="AP26" i="32"/>
  <c r="AO26" i="32"/>
  <c r="AN26" i="32"/>
  <c r="AM26" i="32"/>
  <c r="AL26" i="32"/>
  <c r="AK26" i="32"/>
  <c r="AJ26" i="32"/>
  <c r="AI26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BB26" i="32" s="1"/>
  <c r="BA25" i="32"/>
  <c r="AZ25" i="32"/>
  <c r="AY25" i="32"/>
  <c r="AX25" i="32"/>
  <c r="AW25" i="32"/>
  <c r="AV25" i="32"/>
  <c r="AU25" i="32"/>
  <c r="AT25" i="32"/>
  <c r="AS25" i="32"/>
  <c r="AR25" i="32"/>
  <c r="BI25" i="32" s="1"/>
  <c r="AQ25" i="32"/>
  <c r="AP25" i="32"/>
  <c r="AO25" i="32"/>
  <c r="AN25" i="32"/>
  <c r="AM25" i="32"/>
  <c r="AL25" i="32"/>
  <c r="AK25" i="32"/>
  <c r="AJ25" i="32"/>
  <c r="AI25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BB25" i="32" s="1"/>
  <c r="C25" i="32"/>
  <c r="BA24" i="32"/>
  <c r="AZ24" i="32"/>
  <c r="AY24" i="32"/>
  <c r="AX24" i="32"/>
  <c r="AW24" i="32"/>
  <c r="AV24" i="32"/>
  <c r="AU24" i="32"/>
  <c r="AT24" i="32"/>
  <c r="AS24" i="32"/>
  <c r="BI24" i="32" s="1"/>
  <c r="AR24" i="32"/>
  <c r="AQ24" i="32"/>
  <c r="AP24" i="32"/>
  <c r="AO24" i="32"/>
  <c r="AN24" i="32"/>
  <c r="AM24" i="32"/>
  <c r="AL24" i="32"/>
  <c r="AK24" i="32"/>
  <c r="AJ24" i="32"/>
  <c r="AI24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B24" i="32" s="1"/>
  <c r="BA23" i="32"/>
  <c r="AZ23" i="32"/>
  <c r="AY23" i="32"/>
  <c r="AX23" i="32"/>
  <c r="AW23" i="32"/>
  <c r="AV23" i="32"/>
  <c r="AU23" i="32"/>
  <c r="AT23" i="32"/>
  <c r="AS23" i="32"/>
  <c r="AR23" i="32"/>
  <c r="AQ23" i="32"/>
  <c r="BI23" i="32" s="1"/>
  <c r="BJ23" i="32" s="1"/>
  <c r="AP23" i="32"/>
  <c r="AO23" i="32"/>
  <c r="AN23" i="32"/>
  <c r="AM23" i="32"/>
  <c r="AL23" i="32"/>
  <c r="AK23" i="32"/>
  <c r="AJ23" i="32"/>
  <c r="AI23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BB23" i="32" s="1"/>
  <c r="E23" i="32"/>
  <c r="D23" i="32"/>
  <c r="C23" i="32"/>
  <c r="BA22" i="32"/>
  <c r="AZ22" i="32"/>
  <c r="AY22" i="32"/>
  <c r="AX22" i="32"/>
  <c r="AW22" i="32"/>
  <c r="AV22" i="32"/>
  <c r="AU22" i="32"/>
  <c r="AT22" i="32"/>
  <c r="AS22" i="32"/>
  <c r="AR22" i="32"/>
  <c r="AQ22" i="32"/>
  <c r="BI22" i="32" s="1"/>
  <c r="AP22" i="32"/>
  <c r="AO22" i="32"/>
  <c r="AN22" i="32"/>
  <c r="AM22" i="32"/>
  <c r="AL22" i="32"/>
  <c r="AK22" i="32"/>
  <c r="AJ22" i="32"/>
  <c r="AI22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B22" i="32" s="1"/>
  <c r="BQ15" i="32"/>
  <c r="BR15" i="32" s="1"/>
  <c r="BO15" i="32"/>
  <c r="BP15" i="32" s="1"/>
  <c r="BM15" i="32"/>
  <c r="BN15" i="32" s="1"/>
  <c r="BK15" i="32"/>
  <c r="BL15" i="32" s="1"/>
  <c r="BI15" i="32"/>
  <c r="BJ15" i="32" s="1"/>
  <c r="BG15" i="32"/>
  <c r="BH15" i="32" s="1"/>
  <c r="BB15" i="32"/>
  <c r="BQ12" i="32"/>
  <c r="BR12" i="32" s="1"/>
  <c r="BO12" i="32"/>
  <c r="BP12" i="32" s="1"/>
  <c r="BM12" i="32"/>
  <c r="BN12" i="32" s="1"/>
  <c r="BK12" i="32"/>
  <c r="BL12" i="32" s="1"/>
  <c r="BI12" i="32"/>
  <c r="BJ12" i="32" s="1"/>
  <c r="BG12" i="32"/>
  <c r="BH12" i="32" s="1"/>
  <c r="BB12" i="32"/>
  <c r="BQ11" i="32"/>
  <c r="BO11" i="32"/>
  <c r="BM11" i="32"/>
  <c r="BK11" i="32"/>
  <c r="BI11" i="32"/>
  <c r="BG11" i="32"/>
  <c r="BB11" i="32"/>
  <c r="BR11" i="32" s="1"/>
  <c r="BQ10" i="32"/>
  <c r="BR10" i="32" s="1"/>
  <c r="BO10" i="32"/>
  <c r="BP10" i="32" s="1"/>
  <c r="BM10" i="32"/>
  <c r="BN10" i="32" s="1"/>
  <c r="BK10" i="32"/>
  <c r="BL10" i="32" s="1"/>
  <c r="BI10" i="32"/>
  <c r="BJ10" i="32" s="1"/>
  <c r="BG10" i="32"/>
  <c r="BH10" i="32" s="1"/>
  <c r="BB10" i="32"/>
  <c r="BR9" i="32"/>
  <c r="BQ9" i="32"/>
  <c r="BO9" i="32"/>
  <c r="BN9" i="32"/>
  <c r="BM9" i="32"/>
  <c r="BK9" i="32"/>
  <c r="BJ9" i="32"/>
  <c r="BI9" i="32"/>
  <c r="BG9" i="32"/>
  <c r="BB9" i="32"/>
  <c r="BP9" i="32" s="1"/>
  <c r="BQ8" i="32"/>
  <c r="BR8" i="32" s="1"/>
  <c r="BO8" i="32"/>
  <c r="BP8" i="32" s="1"/>
  <c r="BM8" i="32"/>
  <c r="BN8" i="32" s="1"/>
  <c r="BK8" i="32"/>
  <c r="BL8" i="32" s="1"/>
  <c r="BI8" i="32"/>
  <c r="BJ8" i="32" s="1"/>
  <c r="BG8" i="32"/>
  <c r="BH8" i="32" s="1"/>
  <c r="BB8" i="32"/>
  <c r="BQ7" i="32"/>
  <c r="BO7" i="32"/>
  <c r="BM7" i="32"/>
  <c r="BK7" i="32"/>
  <c r="BI7" i="32"/>
  <c r="BG7" i="32"/>
  <c r="BB7" i="32"/>
  <c r="BR7" i="32" s="1"/>
  <c r="BQ6" i="32"/>
  <c r="BR6" i="32" s="1"/>
  <c r="BO6" i="32"/>
  <c r="BP6" i="32" s="1"/>
  <c r="BM6" i="32"/>
  <c r="BN6" i="32" s="1"/>
  <c r="BK6" i="32"/>
  <c r="BL6" i="32" s="1"/>
  <c r="BI6" i="32"/>
  <c r="BJ6" i="32" s="1"/>
  <c r="BG6" i="32"/>
  <c r="BH6" i="32" s="1"/>
  <c r="BB6" i="32"/>
  <c r="BR5" i="32"/>
  <c r="BQ5" i="32"/>
  <c r="BO5" i="32"/>
  <c r="BN5" i="32"/>
  <c r="BM5" i="32"/>
  <c r="BK5" i="32"/>
  <c r="BJ5" i="32"/>
  <c r="BI5" i="32"/>
  <c r="BG5" i="32"/>
  <c r="BB5" i="32"/>
  <c r="BP5" i="32" s="1"/>
  <c r="BQ4" i="32"/>
  <c r="BR4" i="32" s="1"/>
  <c r="BO4" i="32"/>
  <c r="BP4" i="32" s="1"/>
  <c r="BM4" i="32"/>
  <c r="BN4" i="32" s="1"/>
  <c r="BK4" i="32"/>
  <c r="BL4" i="32" s="1"/>
  <c r="BI4" i="32"/>
  <c r="BJ4" i="32" s="1"/>
  <c r="BG4" i="32"/>
  <c r="BH4" i="32" s="1"/>
  <c r="BB4" i="32"/>
  <c r="BE15" i="14"/>
  <c r="C33" i="14"/>
  <c r="T54" i="30"/>
  <c r="T6" i="30"/>
  <c r="T7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2" i="30"/>
  <c r="T53" i="30"/>
  <c r="T5" i="30"/>
  <c r="J12" i="30"/>
  <c r="J7" i="30"/>
  <c r="J6" i="30"/>
  <c r="J11" i="30"/>
  <c r="J9" i="30"/>
  <c r="J10" i="30"/>
  <c r="J16" i="30"/>
  <c r="J22" i="30"/>
  <c r="J23" i="30"/>
  <c r="J8" i="30"/>
  <c r="J17" i="30"/>
  <c r="J18" i="30"/>
  <c r="J14" i="30"/>
  <c r="J27" i="30"/>
  <c r="J15" i="30"/>
  <c r="J21" i="30"/>
  <c r="J28" i="30"/>
  <c r="J13" i="30"/>
  <c r="J19" i="30"/>
  <c r="J20" i="30"/>
  <c r="J25" i="30"/>
  <c r="J24" i="30"/>
  <c r="J26" i="30"/>
  <c r="J30" i="30"/>
  <c r="J31" i="30"/>
  <c r="J36" i="30"/>
  <c r="J33" i="30"/>
  <c r="J38" i="30"/>
  <c r="J37" i="30"/>
  <c r="J46" i="30"/>
  <c r="J29" i="30"/>
  <c r="J45" i="30"/>
  <c r="J35" i="30"/>
  <c r="J32" i="30"/>
  <c r="J43" i="30"/>
  <c r="J50" i="30"/>
  <c r="J49" i="30"/>
  <c r="J39" i="30"/>
  <c r="J44" i="30"/>
  <c r="J41" i="30"/>
  <c r="J40" i="30"/>
  <c r="J42" i="30"/>
  <c r="J34" i="30"/>
  <c r="J47" i="30"/>
  <c r="J48" i="30"/>
  <c r="J52" i="30"/>
  <c r="J53" i="30"/>
  <c r="J5" i="30"/>
  <c r="H5" i="30"/>
  <c r="O54" i="30"/>
  <c r="M54" i="30"/>
  <c r="K54" i="30"/>
  <c r="C54" i="30"/>
  <c r="S51" i="30"/>
  <c r="P36" i="30"/>
  <c r="N36" i="30"/>
  <c r="L36" i="30"/>
  <c r="H51" i="30"/>
  <c r="F51" i="30"/>
  <c r="D51" i="30"/>
  <c r="S50" i="30"/>
  <c r="P42" i="30"/>
  <c r="N42" i="30"/>
  <c r="L42" i="30"/>
  <c r="H50" i="30"/>
  <c r="F50" i="30"/>
  <c r="D50" i="30"/>
  <c r="S49" i="30"/>
  <c r="P43" i="30"/>
  <c r="N43" i="30"/>
  <c r="L43" i="30"/>
  <c r="H49" i="30"/>
  <c r="F49" i="30"/>
  <c r="D49" i="30"/>
  <c r="S48" i="30"/>
  <c r="P51" i="30"/>
  <c r="N51" i="30"/>
  <c r="L51" i="30"/>
  <c r="H48" i="30"/>
  <c r="F48" i="30"/>
  <c r="D48" i="30"/>
  <c r="S47" i="30"/>
  <c r="P50" i="30"/>
  <c r="N50" i="30"/>
  <c r="L50" i="30"/>
  <c r="H47" i="30"/>
  <c r="F47" i="30"/>
  <c r="D47" i="30"/>
  <c r="S46" i="30"/>
  <c r="P35" i="30"/>
  <c r="N35" i="30"/>
  <c r="L35" i="30"/>
  <c r="H46" i="30"/>
  <c r="F46" i="30"/>
  <c r="D46" i="30"/>
  <c r="S45" i="30"/>
  <c r="P38" i="30"/>
  <c r="N38" i="30"/>
  <c r="L38" i="30"/>
  <c r="H45" i="30"/>
  <c r="F45" i="30"/>
  <c r="D45" i="30"/>
  <c r="S44" i="30"/>
  <c r="P45" i="30"/>
  <c r="N45" i="30"/>
  <c r="L45" i="30"/>
  <c r="H44" i="30"/>
  <c r="F44" i="30"/>
  <c r="D44" i="30"/>
  <c r="S43" i="30"/>
  <c r="P41" i="30"/>
  <c r="N41" i="30"/>
  <c r="L41" i="30"/>
  <c r="H43" i="30"/>
  <c r="F43" i="30"/>
  <c r="D43" i="30"/>
  <c r="S42" i="30"/>
  <c r="P48" i="30"/>
  <c r="N48" i="30"/>
  <c r="L48" i="30"/>
  <c r="H42" i="30"/>
  <c r="F42" i="30"/>
  <c r="D42" i="30"/>
  <c r="S41" i="30"/>
  <c r="P46" i="30"/>
  <c r="N46" i="30"/>
  <c r="L46" i="30"/>
  <c r="H41" i="30"/>
  <c r="F41" i="30"/>
  <c r="D41" i="30"/>
  <c r="S40" i="30"/>
  <c r="P47" i="30"/>
  <c r="N47" i="30"/>
  <c r="L47" i="30"/>
  <c r="H40" i="30"/>
  <c r="F40" i="30"/>
  <c r="D40" i="30"/>
  <c r="S39" i="30"/>
  <c r="P44" i="30"/>
  <c r="N44" i="30"/>
  <c r="L44" i="30"/>
  <c r="H39" i="30"/>
  <c r="F39" i="30"/>
  <c r="D39" i="30"/>
  <c r="S38" i="30"/>
  <c r="P33" i="30"/>
  <c r="N33" i="30"/>
  <c r="L33" i="30"/>
  <c r="H38" i="30"/>
  <c r="F38" i="30"/>
  <c r="D38" i="30"/>
  <c r="S37" i="30"/>
  <c r="P34" i="30"/>
  <c r="N34" i="30"/>
  <c r="L34" i="30"/>
  <c r="H37" i="30"/>
  <c r="F37" i="30"/>
  <c r="D37" i="30"/>
  <c r="S36" i="30"/>
  <c r="P31" i="30"/>
  <c r="N31" i="30"/>
  <c r="L31" i="30"/>
  <c r="H36" i="30"/>
  <c r="F36" i="30"/>
  <c r="D36" i="30"/>
  <c r="S35" i="30"/>
  <c r="P39" i="30"/>
  <c r="N39" i="30"/>
  <c r="L39" i="30"/>
  <c r="H35" i="30"/>
  <c r="S34" i="30"/>
  <c r="P49" i="30"/>
  <c r="N49" i="30"/>
  <c r="L49" i="30"/>
  <c r="H34" i="30"/>
  <c r="F34" i="30"/>
  <c r="D34" i="30"/>
  <c r="S33" i="30"/>
  <c r="P32" i="30"/>
  <c r="N32" i="30"/>
  <c r="L32" i="30"/>
  <c r="H33" i="30"/>
  <c r="F33" i="30"/>
  <c r="D33" i="30"/>
  <c r="S32" i="30"/>
  <c r="P40" i="30"/>
  <c r="N40" i="30"/>
  <c r="L40" i="30"/>
  <c r="H32" i="30"/>
  <c r="F32" i="30"/>
  <c r="D32" i="30"/>
  <c r="S31" i="30"/>
  <c r="P30" i="30"/>
  <c r="N30" i="30"/>
  <c r="L30" i="30"/>
  <c r="H31" i="30"/>
  <c r="F31" i="30"/>
  <c r="S30" i="30"/>
  <c r="N29" i="30"/>
  <c r="L29" i="30"/>
  <c r="H30" i="30"/>
  <c r="F30" i="30"/>
  <c r="D30" i="30"/>
  <c r="S29" i="30"/>
  <c r="P37" i="30"/>
  <c r="N37" i="30"/>
  <c r="L37" i="30"/>
  <c r="H29" i="30"/>
  <c r="F29" i="30"/>
  <c r="D29" i="30"/>
  <c r="S28" i="30"/>
  <c r="P22" i="30"/>
  <c r="N22" i="30"/>
  <c r="L22" i="30"/>
  <c r="H28" i="30"/>
  <c r="F28" i="30"/>
  <c r="D28" i="30"/>
  <c r="S27" i="30"/>
  <c r="P19" i="30"/>
  <c r="N19" i="30"/>
  <c r="L19" i="30"/>
  <c r="H27" i="30"/>
  <c r="F27" i="30"/>
  <c r="D27" i="30"/>
  <c r="S26" i="30"/>
  <c r="P28" i="30"/>
  <c r="N28" i="30"/>
  <c r="L28" i="30"/>
  <c r="H26" i="30"/>
  <c r="F26" i="30"/>
  <c r="D26" i="30"/>
  <c r="S25" i="30"/>
  <c r="P26" i="30"/>
  <c r="N26" i="30"/>
  <c r="L26" i="30"/>
  <c r="H25" i="30"/>
  <c r="F25" i="30"/>
  <c r="D25" i="30"/>
  <c r="S24" i="30"/>
  <c r="P27" i="30"/>
  <c r="N27" i="30"/>
  <c r="L27" i="30"/>
  <c r="H24" i="30"/>
  <c r="F24" i="30"/>
  <c r="D24" i="30"/>
  <c r="S23" i="30"/>
  <c r="P14" i="30"/>
  <c r="N14" i="30"/>
  <c r="L14" i="30"/>
  <c r="H23" i="30"/>
  <c r="F23" i="30"/>
  <c r="D23" i="30"/>
  <c r="S22" i="30"/>
  <c r="P13" i="30"/>
  <c r="N13" i="30"/>
  <c r="L13" i="30"/>
  <c r="H22" i="30"/>
  <c r="F22" i="30"/>
  <c r="D22" i="30"/>
  <c r="S21" i="30"/>
  <c r="P21" i="30"/>
  <c r="N21" i="30"/>
  <c r="L21" i="30"/>
  <c r="H21" i="30"/>
  <c r="F21" i="30"/>
  <c r="D21" i="30"/>
  <c r="S20" i="30"/>
  <c r="P25" i="30"/>
  <c r="N25" i="30"/>
  <c r="L25" i="30"/>
  <c r="H20" i="30"/>
  <c r="F20" i="30"/>
  <c r="D20" i="30"/>
  <c r="S19" i="30"/>
  <c r="P24" i="30"/>
  <c r="N24" i="30"/>
  <c r="L24" i="30"/>
  <c r="H19" i="30"/>
  <c r="F19" i="30"/>
  <c r="D19" i="30"/>
  <c r="S18" i="30"/>
  <c r="P17" i="30"/>
  <c r="N17" i="30"/>
  <c r="L17" i="30"/>
  <c r="H18" i="30"/>
  <c r="F18" i="30"/>
  <c r="D18" i="30"/>
  <c r="S17" i="30"/>
  <c r="P16" i="30"/>
  <c r="N16" i="30"/>
  <c r="L16" i="30"/>
  <c r="H17" i="30"/>
  <c r="F17" i="30"/>
  <c r="D17" i="30"/>
  <c r="S16" i="30"/>
  <c r="P12" i="30"/>
  <c r="N12" i="30"/>
  <c r="L12" i="30"/>
  <c r="H16" i="30"/>
  <c r="F16" i="30"/>
  <c r="D16" i="30"/>
  <c r="S15" i="30"/>
  <c r="P20" i="30"/>
  <c r="N20" i="30"/>
  <c r="L20" i="30"/>
  <c r="H15" i="30"/>
  <c r="F15" i="30"/>
  <c r="D15" i="30"/>
  <c r="S14" i="30"/>
  <c r="P18" i="30"/>
  <c r="N18" i="30"/>
  <c r="L18" i="30"/>
  <c r="H14" i="30"/>
  <c r="F14" i="30"/>
  <c r="D14" i="30"/>
  <c r="S13" i="30"/>
  <c r="P23" i="30"/>
  <c r="N23" i="30"/>
  <c r="L23" i="30"/>
  <c r="H13" i="30"/>
  <c r="F13" i="30"/>
  <c r="D13" i="30"/>
  <c r="S12" i="30"/>
  <c r="P6" i="30"/>
  <c r="N6" i="30"/>
  <c r="L6" i="30"/>
  <c r="H12" i="30"/>
  <c r="F12" i="30"/>
  <c r="D12" i="30"/>
  <c r="S11" i="30"/>
  <c r="H11" i="30"/>
  <c r="F11" i="30"/>
  <c r="D11" i="30"/>
  <c r="S10" i="30"/>
  <c r="H10" i="30"/>
  <c r="F10" i="30"/>
  <c r="D10" i="30"/>
  <c r="S9" i="30"/>
  <c r="P10" i="30"/>
  <c r="N10" i="30"/>
  <c r="L10" i="30"/>
  <c r="H9" i="30"/>
  <c r="F9" i="30"/>
  <c r="D9" i="30"/>
  <c r="S8" i="30"/>
  <c r="P15" i="30"/>
  <c r="N15" i="30"/>
  <c r="L15" i="30"/>
  <c r="H8" i="30"/>
  <c r="F8" i="30"/>
  <c r="D8" i="30"/>
  <c r="S7" i="30"/>
  <c r="P7" i="30"/>
  <c r="N7" i="30"/>
  <c r="L7" i="30"/>
  <c r="H7" i="30"/>
  <c r="F7" i="30"/>
  <c r="D7" i="30"/>
  <c r="P8" i="30"/>
  <c r="N8" i="30"/>
  <c r="L8" i="30"/>
  <c r="H6" i="30"/>
  <c r="F6" i="30"/>
  <c r="D6" i="30"/>
  <c r="S5" i="30"/>
  <c r="P5" i="30"/>
  <c r="N5" i="30"/>
  <c r="L5" i="30"/>
  <c r="F5" i="30"/>
  <c r="D5" i="30"/>
  <c r="G44" i="37" l="1"/>
  <c r="C17" i="35"/>
  <c r="D19" i="35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BK27" i="32"/>
  <c r="BG22" i="32"/>
  <c r="BH22" i="32" s="1"/>
  <c r="BE4" i="32"/>
  <c r="BJ22" i="32"/>
  <c r="BJ24" i="32"/>
  <c r="BK24" i="32" s="1"/>
  <c r="BE8" i="32"/>
  <c r="BG26" i="32"/>
  <c r="BH26" i="32" s="1"/>
  <c r="BJ26" i="32"/>
  <c r="BK26" i="32" s="1"/>
  <c r="BJ28" i="32"/>
  <c r="BG30" i="32"/>
  <c r="BH30" i="32" s="1"/>
  <c r="BE12" i="32"/>
  <c r="BJ30" i="32"/>
  <c r="BK30" i="32" s="1"/>
  <c r="BH33" i="32"/>
  <c r="BL33" i="32"/>
  <c r="BP33" i="32"/>
  <c r="BK29" i="32"/>
  <c r="BE5" i="32"/>
  <c r="BG23" i="32"/>
  <c r="BH23" i="32" s="1"/>
  <c r="BE6" i="32"/>
  <c r="BG24" i="32"/>
  <c r="BH24" i="32" s="1"/>
  <c r="BG25" i="32"/>
  <c r="BH25" i="32" s="1"/>
  <c r="BE7" i="32"/>
  <c r="BJ25" i="32"/>
  <c r="BE9" i="32"/>
  <c r="BF9" i="32" s="1"/>
  <c r="BG27" i="32"/>
  <c r="BH27" i="32" s="1"/>
  <c r="BE10" i="32"/>
  <c r="BG28" i="32"/>
  <c r="BH28" i="32" s="1"/>
  <c r="BG29" i="32"/>
  <c r="BH29" i="32" s="1"/>
  <c r="BE11" i="32"/>
  <c r="BE15" i="32"/>
  <c r="BE33" i="32"/>
  <c r="BJ33" i="32"/>
  <c r="BN33" i="32"/>
  <c r="BR33" i="32"/>
  <c r="BL7" i="32"/>
  <c r="BH11" i="32"/>
  <c r="BP11" i="32"/>
  <c r="BH7" i="32"/>
  <c r="BP7" i="32"/>
  <c r="BL11" i="32"/>
  <c r="BH5" i="32"/>
  <c r="BL5" i="32"/>
  <c r="BJ7" i="32"/>
  <c r="BK23" i="32" s="1"/>
  <c r="BN7" i="32"/>
  <c r="BH9" i="32"/>
  <c r="BL9" i="32"/>
  <c r="BJ11" i="32"/>
  <c r="BN11" i="32"/>
  <c r="T7" i="23"/>
  <c r="T8" i="23"/>
  <c r="T9" i="23"/>
  <c r="T10" i="23"/>
  <c r="T11" i="23"/>
  <c r="T12" i="23"/>
  <c r="T13" i="23"/>
  <c r="T14" i="23"/>
  <c r="T6" i="23"/>
  <c r="BK25" i="32" l="1"/>
  <c r="BF6" i="32"/>
  <c r="BK22" i="32"/>
  <c r="BF10" i="32"/>
  <c r="BF7" i="32"/>
  <c r="BF4" i="32"/>
  <c r="BF11" i="32"/>
  <c r="BF5" i="32"/>
  <c r="BK28" i="32"/>
  <c r="BF8" i="32"/>
  <c r="BF12" i="32"/>
  <c r="N52" i="28"/>
  <c r="L52" i="28"/>
  <c r="J52" i="28"/>
  <c r="H52" i="28"/>
  <c r="C52" i="28"/>
  <c r="R51" i="28"/>
  <c r="O51" i="28"/>
  <c r="M51" i="28"/>
  <c r="K51" i="28"/>
  <c r="H51" i="28"/>
  <c r="F51" i="28"/>
  <c r="I51" i="28" s="1"/>
  <c r="D51" i="28"/>
  <c r="R50" i="28"/>
  <c r="O50" i="28"/>
  <c r="M50" i="28"/>
  <c r="K50" i="28"/>
  <c r="H50" i="28"/>
  <c r="F50" i="28"/>
  <c r="I50" i="28" s="1"/>
  <c r="D50" i="28"/>
  <c r="R49" i="28"/>
  <c r="O49" i="28"/>
  <c r="M49" i="28"/>
  <c r="K49" i="28"/>
  <c r="H49" i="28"/>
  <c r="F49" i="28"/>
  <c r="I49" i="28" s="1"/>
  <c r="D49" i="28"/>
  <c r="R48" i="28"/>
  <c r="O48" i="28"/>
  <c r="M48" i="28"/>
  <c r="K48" i="28"/>
  <c r="H48" i="28"/>
  <c r="F48" i="28"/>
  <c r="I48" i="28" s="1"/>
  <c r="D48" i="28"/>
  <c r="R47" i="28"/>
  <c r="O47" i="28"/>
  <c r="M47" i="28"/>
  <c r="K47" i="28"/>
  <c r="H47" i="28"/>
  <c r="F47" i="28"/>
  <c r="I47" i="28" s="1"/>
  <c r="D47" i="28"/>
  <c r="R46" i="28"/>
  <c r="O46" i="28"/>
  <c r="M46" i="28"/>
  <c r="K46" i="28"/>
  <c r="H46" i="28"/>
  <c r="F46" i="28"/>
  <c r="I46" i="28" s="1"/>
  <c r="D46" i="28"/>
  <c r="R45" i="28"/>
  <c r="O45" i="28"/>
  <c r="M45" i="28"/>
  <c r="K45" i="28"/>
  <c r="H45" i="28"/>
  <c r="F45" i="28"/>
  <c r="I45" i="28" s="1"/>
  <c r="D45" i="28"/>
  <c r="R44" i="28"/>
  <c r="O44" i="28"/>
  <c r="M44" i="28"/>
  <c r="K44" i="28"/>
  <c r="H44" i="28"/>
  <c r="F44" i="28"/>
  <c r="I44" i="28" s="1"/>
  <c r="D44" i="28"/>
  <c r="R43" i="28"/>
  <c r="O43" i="28"/>
  <c r="M43" i="28"/>
  <c r="K43" i="28"/>
  <c r="H43" i="28"/>
  <c r="F43" i="28"/>
  <c r="I43" i="28" s="1"/>
  <c r="D43" i="28"/>
  <c r="R42" i="28"/>
  <c r="O42" i="28"/>
  <c r="M42" i="28"/>
  <c r="K42" i="28"/>
  <c r="H42" i="28"/>
  <c r="F42" i="28"/>
  <c r="I42" i="28" s="1"/>
  <c r="D42" i="28"/>
  <c r="R41" i="28"/>
  <c r="O41" i="28"/>
  <c r="M41" i="28"/>
  <c r="K41" i="28"/>
  <c r="H41" i="28"/>
  <c r="F41" i="28"/>
  <c r="I41" i="28" s="1"/>
  <c r="D41" i="28"/>
  <c r="R40" i="28"/>
  <c r="O40" i="28"/>
  <c r="M40" i="28"/>
  <c r="K40" i="28"/>
  <c r="H40" i="28"/>
  <c r="F40" i="28"/>
  <c r="I40" i="28" s="1"/>
  <c r="D40" i="28"/>
  <c r="R39" i="28"/>
  <c r="O39" i="28"/>
  <c r="M39" i="28"/>
  <c r="K39" i="28"/>
  <c r="H39" i="28"/>
  <c r="F39" i="28"/>
  <c r="I39" i="28" s="1"/>
  <c r="D39" i="28"/>
  <c r="R38" i="28"/>
  <c r="O38" i="28"/>
  <c r="M38" i="28"/>
  <c r="K38" i="28"/>
  <c r="H38" i="28"/>
  <c r="F38" i="28"/>
  <c r="I38" i="28" s="1"/>
  <c r="D38" i="28"/>
  <c r="R37" i="28"/>
  <c r="O37" i="28"/>
  <c r="M37" i="28"/>
  <c r="K37" i="28"/>
  <c r="H37" i="28"/>
  <c r="F37" i="28"/>
  <c r="I37" i="28" s="1"/>
  <c r="D37" i="28"/>
  <c r="R36" i="28"/>
  <c r="O36" i="28"/>
  <c r="M36" i="28"/>
  <c r="K36" i="28"/>
  <c r="H36" i="28"/>
  <c r="F36" i="28"/>
  <c r="I36" i="28" s="1"/>
  <c r="D36" i="28"/>
  <c r="R35" i="28"/>
  <c r="O35" i="28"/>
  <c r="M35" i="28"/>
  <c r="K35" i="28"/>
  <c r="H35" i="28"/>
  <c r="R34" i="28"/>
  <c r="O34" i="28"/>
  <c r="M34" i="28"/>
  <c r="K34" i="28"/>
  <c r="H34" i="28"/>
  <c r="F34" i="28"/>
  <c r="I34" i="28" s="1"/>
  <c r="D34" i="28"/>
  <c r="R33" i="28"/>
  <c r="O33" i="28"/>
  <c r="M33" i="28"/>
  <c r="K33" i="28"/>
  <c r="H33" i="28"/>
  <c r="F33" i="28"/>
  <c r="I33" i="28" s="1"/>
  <c r="D33" i="28"/>
  <c r="R32" i="28"/>
  <c r="O32" i="28"/>
  <c r="M32" i="28"/>
  <c r="K32" i="28"/>
  <c r="H32" i="28"/>
  <c r="F32" i="28"/>
  <c r="I32" i="28" s="1"/>
  <c r="D32" i="28"/>
  <c r="R31" i="28"/>
  <c r="O31" i="28"/>
  <c r="M31" i="28"/>
  <c r="K31" i="28"/>
  <c r="H31" i="28"/>
  <c r="F31" i="28"/>
  <c r="I31" i="28" s="1"/>
  <c r="R30" i="28"/>
  <c r="M30" i="28"/>
  <c r="K30" i="28"/>
  <c r="I30" i="28"/>
  <c r="H30" i="28"/>
  <c r="F30" i="28"/>
  <c r="D30" i="28"/>
  <c r="R29" i="28"/>
  <c r="O29" i="28"/>
  <c r="M29" i="28"/>
  <c r="K29" i="28"/>
  <c r="I29" i="28"/>
  <c r="H29" i="28"/>
  <c r="F29" i="28"/>
  <c r="D29" i="28"/>
  <c r="R28" i="28"/>
  <c r="O28" i="28"/>
  <c r="M28" i="28"/>
  <c r="K28" i="28"/>
  <c r="I28" i="28"/>
  <c r="H28" i="28"/>
  <c r="F28" i="28"/>
  <c r="D28" i="28"/>
  <c r="R27" i="28"/>
  <c r="O27" i="28"/>
  <c r="M27" i="28"/>
  <c r="K27" i="28"/>
  <c r="H27" i="28"/>
  <c r="F27" i="28"/>
  <c r="I27" i="28" s="1"/>
  <c r="D27" i="28"/>
  <c r="R26" i="28"/>
  <c r="O26" i="28"/>
  <c r="M26" i="28"/>
  <c r="K26" i="28"/>
  <c r="H26" i="28"/>
  <c r="F26" i="28"/>
  <c r="I26" i="28" s="1"/>
  <c r="D26" i="28"/>
  <c r="R25" i="28"/>
  <c r="O25" i="28"/>
  <c r="M25" i="28"/>
  <c r="K25" i="28"/>
  <c r="H25" i="28"/>
  <c r="F25" i="28"/>
  <c r="I25" i="28" s="1"/>
  <c r="D25" i="28"/>
  <c r="R24" i="28"/>
  <c r="O24" i="28"/>
  <c r="M24" i="28"/>
  <c r="K24" i="28"/>
  <c r="H24" i="28"/>
  <c r="F24" i="28"/>
  <c r="I24" i="28" s="1"/>
  <c r="D24" i="28"/>
  <c r="R23" i="28"/>
  <c r="O23" i="28"/>
  <c r="M23" i="28"/>
  <c r="K23" i="28"/>
  <c r="H23" i="28"/>
  <c r="F23" i="28"/>
  <c r="I23" i="28" s="1"/>
  <c r="D23" i="28"/>
  <c r="R22" i="28"/>
  <c r="O22" i="28"/>
  <c r="M22" i="28"/>
  <c r="K22" i="28"/>
  <c r="H22" i="28"/>
  <c r="F22" i="28"/>
  <c r="I22" i="28" s="1"/>
  <c r="D22" i="28"/>
  <c r="R21" i="28"/>
  <c r="O21" i="28"/>
  <c r="M21" i="28"/>
  <c r="K21" i="28"/>
  <c r="H21" i="28"/>
  <c r="F21" i="28"/>
  <c r="I21" i="28" s="1"/>
  <c r="D21" i="28"/>
  <c r="R20" i="28"/>
  <c r="O20" i="28"/>
  <c r="M20" i="28"/>
  <c r="K20" i="28"/>
  <c r="H20" i="28"/>
  <c r="F20" i="28"/>
  <c r="I20" i="28" s="1"/>
  <c r="D20" i="28"/>
  <c r="R19" i="28"/>
  <c r="O19" i="28"/>
  <c r="M19" i="28"/>
  <c r="K19" i="28"/>
  <c r="H19" i="28"/>
  <c r="F19" i="28"/>
  <c r="I19" i="28" s="1"/>
  <c r="D19" i="28"/>
  <c r="R18" i="28"/>
  <c r="O18" i="28"/>
  <c r="M18" i="28"/>
  <c r="K18" i="28"/>
  <c r="H18" i="28"/>
  <c r="F18" i="28"/>
  <c r="I18" i="28" s="1"/>
  <c r="D18" i="28"/>
  <c r="R17" i="28"/>
  <c r="O17" i="28"/>
  <c r="M17" i="28"/>
  <c r="K17" i="28"/>
  <c r="H17" i="28"/>
  <c r="F17" i="28"/>
  <c r="I17" i="28" s="1"/>
  <c r="D17" i="28"/>
  <c r="R16" i="28"/>
  <c r="O16" i="28"/>
  <c r="M16" i="28"/>
  <c r="K16" i="28"/>
  <c r="H16" i="28"/>
  <c r="F16" i="28"/>
  <c r="I16" i="28" s="1"/>
  <c r="D16" i="28"/>
  <c r="R15" i="28"/>
  <c r="O15" i="28"/>
  <c r="M15" i="28"/>
  <c r="K15" i="28"/>
  <c r="H15" i="28"/>
  <c r="F15" i="28"/>
  <c r="I15" i="28" s="1"/>
  <c r="D15" i="28"/>
  <c r="R14" i="28"/>
  <c r="O14" i="28"/>
  <c r="M14" i="28"/>
  <c r="K14" i="28"/>
  <c r="H14" i="28"/>
  <c r="F14" i="28"/>
  <c r="I14" i="28" s="1"/>
  <c r="D14" i="28"/>
  <c r="R13" i="28"/>
  <c r="O13" i="28"/>
  <c r="M13" i="28"/>
  <c r="K13" i="28"/>
  <c r="H13" i="28"/>
  <c r="F13" i="28"/>
  <c r="I13" i="28" s="1"/>
  <c r="D13" i="28"/>
  <c r="R12" i="28"/>
  <c r="O12" i="28"/>
  <c r="M12" i="28"/>
  <c r="K12" i="28"/>
  <c r="H12" i="28"/>
  <c r="F12" i="28"/>
  <c r="I12" i="28" s="1"/>
  <c r="D12" i="28"/>
  <c r="R11" i="28"/>
  <c r="H11" i="28"/>
  <c r="F11" i="28"/>
  <c r="I11" i="28" s="1"/>
  <c r="D11" i="28"/>
  <c r="R10" i="28"/>
  <c r="H10" i="28"/>
  <c r="I10" i="28" s="1"/>
  <c r="F10" i="28"/>
  <c r="D10" i="28"/>
  <c r="R9" i="28"/>
  <c r="O9" i="28"/>
  <c r="M9" i="28"/>
  <c r="K9" i="28"/>
  <c r="H9" i="28"/>
  <c r="I9" i="28" s="1"/>
  <c r="F9" i="28"/>
  <c r="D9" i="28"/>
  <c r="R8" i="28"/>
  <c r="O8" i="28"/>
  <c r="M8" i="28"/>
  <c r="K8" i="28"/>
  <c r="H8" i="28"/>
  <c r="I8" i="28" s="1"/>
  <c r="F8" i="28"/>
  <c r="D8" i="28"/>
  <c r="R7" i="28"/>
  <c r="O7" i="28"/>
  <c r="M7" i="28"/>
  <c r="K7" i="28"/>
  <c r="H7" i="28"/>
  <c r="I7" i="28" s="1"/>
  <c r="F7" i="28"/>
  <c r="D7" i="28"/>
  <c r="O6" i="28"/>
  <c r="M6" i="28"/>
  <c r="K6" i="28"/>
  <c r="H6" i="28"/>
  <c r="F6" i="28"/>
  <c r="I6" i="28" s="1"/>
  <c r="D6" i="28"/>
  <c r="R5" i="28"/>
  <c r="O5" i="28"/>
  <c r="M5" i="28"/>
  <c r="K5" i="28"/>
  <c r="H5" i="28"/>
  <c r="F5" i="28"/>
  <c r="I5" i="28" s="1"/>
  <c r="D5" i="28"/>
  <c r="BB5" i="14" l="1"/>
  <c r="BB6" i="14"/>
  <c r="BB7" i="14"/>
  <c r="BB8" i="14"/>
  <c r="BB9" i="14"/>
  <c r="BB10" i="14"/>
  <c r="BB11" i="14"/>
  <c r="BB12" i="14"/>
  <c r="BB4" i="14"/>
  <c r="M52" i="27" l="1"/>
  <c r="L52" i="27"/>
  <c r="K52" i="27"/>
  <c r="L51" i="27"/>
  <c r="K51" i="27"/>
  <c r="E51" i="27"/>
  <c r="H51" i="27" s="1"/>
  <c r="M51" i="27" s="1"/>
  <c r="L50" i="27"/>
  <c r="K50" i="27"/>
  <c r="H50" i="27"/>
  <c r="M50" i="27" s="1"/>
  <c r="G50" i="27"/>
  <c r="M49" i="27"/>
  <c r="L49" i="27"/>
  <c r="K49" i="27"/>
  <c r="H49" i="27"/>
  <c r="G49" i="27"/>
  <c r="L48" i="27"/>
  <c r="K48" i="27"/>
  <c r="H48" i="27"/>
  <c r="M48" i="27" s="1"/>
  <c r="G48" i="27"/>
  <c r="L47" i="27"/>
  <c r="K47" i="27"/>
  <c r="H47" i="27"/>
  <c r="M47" i="27" s="1"/>
  <c r="G47" i="27"/>
  <c r="L46" i="27"/>
  <c r="K46" i="27"/>
  <c r="H46" i="27"/>
  <c r="M46" i="27" s="1"/>
  <c r="G46" i="27"/>
  <c r="L45" i="27"/>
  <c r="K45" i="27"/>
  <c r="H45" i="27"/>
  <c r="M45" i="27" s="1"/>
  <c r="G45" i="27"/>
  <c r="L44" i="27"/>
  <c r="K44" i="27"/>
  <c r="H44" i="27"/>
  <c r="M44" i="27" s="1"/>
  <c r="G44" i="27"/>
  <c r="M43" i="27"/>
  <c r="L43" i="27"/>
  <c r="K43" i="27"/>
  <c r="H43" i="27"/>
  <c r="G43" i="27"/>
  <c r="L42" i="27"/>
  <c r="K42" i="27"/>
  <c r="H42" i="27"/>
  <c r="M42" i="27" s="1"/>
  <c r="G42" i="27"/>
  <c r="L41" i="27"/>
  <c r="K41" i="27"/>
  <c r="H41" i="27"/>
  <c r="M41" i="27" s="1"/>
  <c r="G41" i="27"/>
  <c r="L40" i="27"/>
  <c r="K40" i="27"/>
  <c r="H40" i="27"/>
  <c r="M40" i="27" s="1"/>
  <c r="G40" i="27"/>
  <c r="M39" i="27"/>
  <c r="L39" i="27"/>
  <c r="K39" i="27"/>
  <c r="H39" i="27"/>
  <c r="G39" i="27"/>
  <c r="L38" i="27"/>
  <c r="K38" i="27"/>
  <c r="H38" i="27"/>
  <c r="M38" i="27" s="1"/>
  <c r="G38" i="27"/>
  <c r="L37" i="27"/>
  <c r="K37" i="27"/>
  <c r="H37" i="27"/>
  <c r="M37" i="27" s="1"/>
  <c r="G37" i="27"/>
  <c r="L36" i="27"/>
  <c r="K36" i="27"/>
  <c r="H36" i="27"/>
  <c r="M36" i="27" s="1"/>
  <c r="G36" i="27"/>
  <c r="M35" i="27"/>
  <c r="L35" i="27"/>
  <c r="K35" i="27"/>
  <c r="H35" i="27"/>
  <c r="G35" i="27"/>
  <c r="L34" i="27"/>
  <c r="K34" i="27"/>
  <c r="H34" i="27"/>
  <c r="M34" i="27" s="1"/>
  <c r="G34" i="27"/>
  <c r="L33" i="27"/>
  <c r="K33" i="27"/>
  <c r="H33" i="27"/>
  <c r="M33" i="27" s="1"/>
  <c r="G33" i="27"/>
  <c r="L32" i="27"/>
  <c r="K32" i="27"/>
  <c r="H32" i="27"/>
  <c r="M32" i="27" s="1"/>
  <c r="G32" i="27"/>
  <c r="M31" i="27"/>
  <c r="L31" i="27"/>
  <c r="K31" i="27"/>
  <c r="H31" i="27"/>
  <c r="G31" i="27"/>
  <c r="L30" i="27"/>
  <c r="K30" i="27"/>
  <c r="H30" i="27"/>
  <c r="M30" i="27" s="1"/>
  <c r="G30" i="27"/>
  <c r="L29" i="27"/>
  <c r="K29" i="27"/>
  <c r="H29" i="27"/>
  <c r="M29" i="27" s="1"/>
  <c r="G29" i="27"/>
  <c r="L28" i="27"/>
  <c r="K28" i="27"/>
  <c r="H28" i="27"/>
  <c r="M28" i="27" s="1"/>
  <c r="G28" i="27"/>
  <c r="M27" i="27"/>
  <c r="L27" i="27"/>
  <c r="K27" i="27"/>
  <c r="H27" i="27"/>
  <c r="G27" i="27"/>
  <c r="L26" i="27"/>
  <c r="K26" i="27"/>
  <c r="H26" i="27"/>
  <c r="M26" i="27" s="1"/>
  <c r="G26" i="27"/>
  <c r="L25" i="27"/>
  <c r="K25" i="27"/>
  <c r="H25" i="27"/>
  <c r="M25" i="27" s="1"/>
  <c r="G25" i="27"/>
  <c r="L24" i="27"/>
  <c r="K24" i="27"/>
  <c r="H24" i="27"/>
  <c r="M24" i="27" s="1"/>
  <c r="G24" i="27"/>
  <c r="M23" i="27"/>
  <c r="L23" i="27"/>
  <c r="K23" i="27"/>
  <c r="H23" i="27"/>
  <c r="G23" i="27"/>
  <c r="L22" i="27"/>
  <c r="K22" i="27"/>
  <c r="H22" i="27"/>
  <c r="M22" i="27" s="1"/>
  <c r="G22" i="27"/>
  <c r="L21" i="27"/>
  <c r="K21" i="27"/>
  <c r="H21" i="27"/>
  <c r="M21" i="27" s="1"/>
  <c r="G21" i="27"/>
  <c r="L20" i="27"/>
  <c r="K20" i="27"/>
  <c r="H20" i="27"/>
  <c r="M20" i="27" s="1"/>
  <c r="G20" i="27"/>
  <c r="M19" i="27"/>
  <c r="L19" i="27"/>
  <c r="K19" i="27"/>
  <c r="H19" i="27"/>
  <c r="G19" i="27"/>
  <c r="L18" i="27"/>
  <c r="K18" i="27"/>
  <c r="H18" i="27"/>
  <c r="M18" i="27" s="1"/>
  <c r="G18" i="27"/>
  <c r="L17" i="27"/>
  <c r="K17" i="27"/>
  <c r="H17" i="27"/>
  <c r="M17" i="27" s="1"/>
  <c r="G17" i="27"/>
  <c r="L16" i="27"/>
  <c r="K16" i="27"/>
  <c r="H16" i="27"/>
  <c r="M16" i="27" s="1"/>
  <c r="G16" i="27"/>
  <c r="M15" i="27"/>
  <c r="L15" i="27"/>
  <c r="K15" i="27"/>
  <c r="H15" i="27"/>
  <c r="G15" i="27"/>
  <c r="L14" i="27"/>
  <c r="K14" i="27"/>
  <c r="H14" i="27"/>
  <c r="M14" i="27" s="1"/>
  <c r="G14" i="27"/>
  <c r="L13" i="27"/>
  <c r="K13" i="27"/>
  <c r="H13" i="27"/>
  <c r="M13" i="27" s="1"/>
  <c r="G13" i="27"/>
  <c r="L12" i="27"/>
  <c r="K12" i="27"/>
  <c r="H12" i="27"/>
  <c r="M12" i="27" s="1"/>
  <c r="G12" i="27"/>
  <c r="M11" i="27"/>
  <c r="L11" i="27"/>
  <c r="K11" i="27"/>
  <c r="H11" i="27"/>
  <c r="G11" i="27"/>
  <c r="L10" i="27"/>
  <c r="K10" i="27"/>
  <c r="H10" i="27"/>
  <c r="M10" i="27" s="1"/>
  <c r="G10" i="27"/>
  <c r="L9" i="27"/>
  <c r="K9" i="27"/>
  <c r="H9" i="27"/>
  <c r="M9" i="27" s="1"/>
  <c r="G9" i="27"/>
  <c r="L8" i="27"/>
  <c r="K8" i="27"/>
  <c r="H8" i="27"/>
  <c r="M8" i="27" s="1"/>
  <c r="G8" i="27"/>
  <c r="M7" i="27"/>
  <c r="L7" i="27"/>
  <c r="K7" i="27"/>
  <c r="H7" i="27"/>
  <c r="G7" i="27"/>
  <c r="L6" i="27"/>
  <c r="K6" i="27"/>
  <c r="H6" i="27"/>
  <c r="M6" i="27" s="1"/>
  <c r="G6" i="27"/>
  <c r="L5" i="27"/>
  <c r="K5" i="27"/>
  <c r="H5" i="27"/>
  <c r="M5" i="27" s="1"/>
  <c r="G5" i="27"/>
  <c r="L4" i="27"/>
  <c r="K4" i="27"/>
  <c r="H4" i="27"/>
  <c r="M4" i="27" s="1"/>
  <c r="G4" i="27"/>
  <c r="M36" i="16"/>
  <c r="G51" i="27" l="1"/>
  <c r="BQ15" i="14" l="1"/>
  <c r="BO15" i="14"/>
  <c r="BM15" i="14"/>
  <c r="BQ4" i="14"/>
  <c r="BQ5" i="14"/>
  <c r="BQ6" i="14"/>
  <c r="BQ7" i="14"/>
  <c r="BQ8" i="14"/>
  <c r="BR8" i="14" s="1"/>
  <c r="BQ9" i="14"/>
  <c r="BQ10" i="14"/>
  <c r="BQ11" i="14"/>
  <c r="BQ12" i="14"/>
  <c r="BO4" i="14"/>
  <c r="BO5" i="14"/>
  <c r="BO6" i="14"/>
  <c r="BO7" i="14"/>
  <c r="BO8" i="14"/>
  <c r="BP8" i="14" s="1"/>
  <c r="BO9" i="14"/>
  <c r="BO10" i="14"/>
  <c r="BO11" i="14"/>
  <c r="BO12" i="14"/>
  <c r="BM4" i="14"/>
  <c r="BM5" i="14"/>
  <c r="BM6" i="14"/>
  <c r="BM7" i="14"/>
  <c r="BM8" i="14"/>
  <c r="BM9" i="14"/>
  <c r="BM10" i="14"/>
  <c r="BM11" i="14"/>
  <c r="BM12" i="14"/>
  <c r="BG15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AZ22" i="14"/>
  <c r="BA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AZ23" i="14"/>
  <c r="BA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AZ24" i="14"/>
  <c r="BA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AZ25" i="14"/>
  <c r="BA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AZ26" i="14"/>
  <c r="BA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AZ27" i="14"/>
  <c r="BA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AZ28" i="14"/>
  <c r="BA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AZ29" i="14"/>
  <c r="BA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AZ33" i="14"/>
  <c r="BA33" i="14"/>
  <c r="BQ33" i="14" s="1"/>
  <c r="N36" i="23"/>
  <c r="L36" i="23"/>
  <c r="J36" i="23"/>
  <c r="H36" i="23"/>
  <c r="I36" i="23" s="1"/>
  <c r="C36" i="23"/>
  <c r="F36" i="23" s="1"/>
  <c r="J33" i="23"/>
  <c r="C33" i="23"/>
  <c r="J32" i="23"/>
  <c r="K32" i="23" s="1"/>
  <c r="C32" i="23"/>
  <c r="J31" i="23"/>
  <c r="C31" i="23"/>
  <c r="J30" i="23"/>
  <c r="K30" i="23" s="1"/>
  <c r="C30" i="23"/>
  <c r="J29" i="23"/>
  <c r="C29" i="23"/>
  <c r="J28" i="23"/>
  <c r="C28" i="23"/>
  <c r="J27" i="23"/>
  <c r="C27" i="23"/>
  <c r="J26" i="23"/>
  <c r="C26" i="23"/>
  <c r="J25" i="23"/>
  <c r="C25" i="23"/>
  <c r="N24" i="23"/>
  <c r="L24" i="23"/>
  <c r="J24" i="23"/>
  <c r="H24" i="23"/>
  <c r="C24" i="23"/>
  <c r="BO33" i="14" l="1"/>
  <c r="BB33" i="14"/>
  <c r="BP33" i="14" s="1"/>
  <c r="BM33" i="14"/>
  <c r="BN33" i="14" s="1"/>
  <c r="BR33" i="14"/>
  <c r="BI33" i="14"/>
  <c r="BG33" i="14"/>
  <c r="BH33" i="14" s="1"/>
  <c r="BB22" i="14"/>
  <c r="BG22" i="14" s="1"/>
  <c r="BI27" i="14"/>
  <c r="BI28" i="14"/>
  <c r="BK33" i="14"/>
  <c r="BI25" i="14"/>
  <c r="BJ25" i="14" s="1"/>
  <c r="BB25" i="14"/>
  <c r="BG25" i="14" s="1"/>
  <c r="BI24" i="14"/>
  <c r="BB24" i="14"/>
  <c r="BG24" i="14" s="1"/>
  <c r="BB29" i="14"/>
  <c r="BG29" i="14" s="1"/>
  <c r="BI30" i="14"/>
  <c r="BB28" i="14"/>
  <c r="BG28" i="14" s="1"/>
  <c r="BI29" i="14"/>
  <c r="BB30" i="14"/>
  <c r="BG30" i="14" s="1"/>
  <c r="BB27" i="14"/>
  <c r="BG27" i="14" s="1"/>
  <c r="BI26" i="14"/>
  <c r="BB26" i="14"/>
  <c r="BI22" i="14"/>
  <c r="BJ22" i="14" s="1"/>
  <c r="BI23" i="14"/>
  <c r="BB23" i="14"/>
  <c r="BG23" i="14" s="1"/>
  <c r="BL33" i="14"/>
  <c r="BJ33" i="14"/>
  <c r="K25" i="23"/>
  <c r="L25" i="23" s="1"/>
  <c r="K29" i="23"/>
  <c r="L29" i="23" s="1"/>
  <c r="K33" i="23"/>
  <c r="L33" i="23" s="1"/>
  <c r="I24" i="23"/>
  <c r="H27" i="23"/>
  <c r="I27" i="23" s="1"/>
  <c r="K27" i="23"/>
  <c r="L27" i="23" s="1"/>
  <c r="H29" i="23"/>
  <c r="I29" i="23" s="1"/>
  <c r="O24" i="23"/>
  <c r="H30" i="23"/>
  <c r="I30" i="23" s="1"/>
  <c r="H32" i="23"/>
  <c r="I32" i="23" s="1"/>
  <c r="M24" i="23"/>
  <c r="L30" i="23"/>
  <c r="H33" i="23"/>
  <c r="I33" i="23" s="1"/>
  <c r="H25" i="23"/>
  <c r="I25" i="23" s="1"/>
  <c r="K24" i="23"/>
  <c r="H31" i="23"/>
  <c r="I31" i="23" s="1"/>
  <c r="K31" i="23"/>
  <c r="L31" i="23" s="1"/>
  <c r="H26" i="23"/>
  <c r="I26" i="23" s="1"/>
  <c r="K26" i="23"/>
  <c r="L26" i="23" s="1"/>
  <c r="O36" i="23"/>
  <c r="H28" i="23"/>
  <c r="I28" i="23" s="1"/>
  <c r="K28" i="23"/>
  <c r="L28" i="23" s="1"/>
  <c r="K36" i="23"/>
  <c r="M36" i="23"/>
  <c r="L32" i="23"/>
  <c r="BJ30" i="14" l="1"/>
  <c r="BJ29" i="14"/>
  <c r="BJ26" i="14"/>
  <c r="BJ24" i="14"/>
  <c r="BJ23" i="14"/>
  <c r="BJ27" i="14"/>
  <c r="BJ28" i="14"/>
  <c r="BG26" i="14"/>
  <c r="BE35" i="14"/>
  <c r="BK15" i="14"/>
  <c r="BI15" i="14"/>
  <c r="BP12" i="14" l="1"/>
  <c r="BR12" i="14"/>
  <c r="BN8" i="14"/>
  <c r="BN12" i="14"/>
  <c r="BK4" i="14"/>
  <c r="BK5" i="14"/>
  <c r="BK6" i="14"/>
  <c r="BK7" i="14"/>
  <c r="BK8" i="14"/>
  <c r="BL8" i="14" s="1"/>
  <c r="BK9" i="14"/>
  <c r="BK10" i="14"/>
  <c r="BK11" i="14"/>
  <c r="BK12" i="14"/>
  <c r="BL12" i="14" s="1"/>
  <c r="BI4" i="14"/>
  <c r="BI5" i="14"/>
  <c r="BI6" i="14"/>
  <c r="BI7" i="14"/>
  <c r="BI8" i="14"/>
  <c r="BJ8" i="14" s="1"/>
  <c r="BI9" i="14"/>
  <c r="BI10" i="14"/>
  <c r="BI11" i="14"/>
  <c r="BI12" i="14"/>
  <c r="BJ12" i="14" s="1"/>
  <c r="BG4" i="14"/>
  <c r="BG5" i="14"/>
  <c r="BG6" i="14"/>
  <c r="BG7" i="14"/>
  <c r="BG8" i="14"/>
  <c r="BH8" i="14" s="1"/>
  <c r="BG9" i="14"/>
  <c r="BG10" i="14"/>
  <c r="BG11" i="14"/>
  <c r="BG12" i="14"/>
  <c r="BH12" i="14" s="1"/>
  <c r="BH30" i="14" l="1"/>
  <c r="BH28" i="14"/>
  <c r="BH29" i="14"/>
  <c r="BH27" i="14"/>
  <c r="BH23" i="14"/>
  <c r="BH22" i="14"/>
  <c r="BH25" i="14"/>
  <c r="BH24" i="14"/>
  <c r="BH26" i="14"/>
  <c r="BE12" i="14"/>
  <c r="BB15" i="14"/>
  <c r="BL10" i="14"/>
  <c r="BP15" i="14" l="1"/>
  <c r="BR15" i="14"/>
  <c r="BE33" i="14"/>
  <c r="BN15" i="14"/>
  <c r="BH11" i="14"/>
  <c r="BP11" i="14"/>
  <c r="BR11" i="14"/>
  <c r="BN10" i="14"/>
  <c r="BR10" i="14"/>
  <c r="BP10" i="14"/>
  <c r="BE9" i="14"/>
  <c r="BR9" i="14"/>
  <c r="BP9" i="14"/>
  <c r="BE6" i="14"/>
  <c r="BP6" i="14"/>
  <c r="BR6" i="14"/>
  <c r="BJ7" i="14"/>
  <c r="BR7" i="14"/>
  <c r="BP7" i="14"/>
  <c r="BH4" i="14"/>
  <c r="BP4" i="14"/>
  <c r="BR4" i="14"/>
  <c r="BJ5" i="14"/>
  <c r="BP5" i="14"/>
  <c r="BR5" i="14"/>
  <c r="BJ6" i="14"/>
  <c r="BN7" i="14"/>
  <c r="BN5" i="14"/>
  <c r="BL7" i="14"/>
  <c r="BH7" i="14"/>
  <c r="BE7" i="14"/>
  <c r="BH5" i="14"/>
  <c r="BL6" i="14"/>
  <c r="BL5" i="14"/>
  <c r="BH6" i="14"/>
  <c r="BH9" i="14"/>
  <c r="BE5" i="14"/>
  <c r="BE11" i="14"/>
  <c r="BJ9" i="14"/>
  <c r="BL9" i="14"/>
  <c r="BE4" i="14"/>
  <c r="BJ4" i="14"/>
  <c r="BN4" i="14"/>
  <c r="BL11" i="14"/>
  <c r="BN11" i="14"/>
  <c r="BJ11" i="14"/>
  <c r="BE10" i="14"/>
  <c r="BJ10" i="14"/>
  <c r="BN6" i="14"/>
  <c r="BN9" i="14"/>
  <c r="BH15" i="14"/>
  <c r="BL15" i="14"/>
  <c r="BJ15" i="14"/>
  <c r="BL4" i="14"/>
  <c r="BH10" i="14"/>
  <c r="BF11" i="14" l="1"/>
  <c r="BF7" i="14"/>
  <c r="BF5" i="14"/>
  <c r="BF8" i="14"/>
  <c r="BF4" i="14"/>
  <c r="BK28" i="14"/>
  <c r="BK27" i="14"/>
  <c r="BK25" i="14"/>
  <c r="BK24" i="14"/>
  <c r="BK22" i="14"/>
  <c r="BK23" i="14"/>
  <c r="BK29" i="14"/>
  <c r="BK26" i="14"/>
  <c r="BK30" i="14"/>
  <c r="BF12" i="14"/>
  <c r="BF6" i="14"/>
  <c r="BF9" i="14"/>
  <c r="BF1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<sst xmlns="http://schemas.openxmlformats.org/spreadsheetml/2006/main" count="2341" uniqueCount="496">
  <si>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</si>
  <si>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</si>
  <si>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</si>
  <si>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</si>
  <si>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</si>
  <si>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</si>
  <si>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</si>
  <si>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</si>
  <si>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</si>
  <si>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</si>
  <si>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</si>
  <si>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</si>
  <si>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</si>
  <si>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</si>
  <si>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</si>
  <si>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</si>
  <si>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</si>
  <si>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</si>
  <si>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</si>
  <si>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</si>
  <si>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</si>
  <si>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</si>
  <si>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</si>
  <si>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</si>
  <si>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</si>
  <si>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</si>
  <si>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</si>
  <si>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</si>
  <si>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</si>
  <si>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</si>
  <si>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</si>
  <si>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</si>
  <si>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</si>
  <si>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</si>
  <si>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</si>
  <si>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</si>
  <si>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</si>
  <si>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</si>
  <si>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</si>
  <si>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</si>
  <si>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</si>
  <si>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</si>
  <si>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</si>
  <si>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</si>
  <si>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</si>
  <si>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</si>
  <si>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</si>
  <si>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</si>
  <si>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</si>
  <si>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</si>
  <si>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</si>
  <si>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</si>
  <si>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</si>
  <si>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</si>
  <si>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</si>
  <si>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</si>
  <si>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</si>
  <si>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</si>
  <si>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</si>
  <si>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</si>
  <si>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</si>
  <si>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</si>
  <si>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</si>
  <si>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</si>
  <si>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</si>
  <si>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</si>
  <si>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</si>
  <si>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</si>
  <si>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</si>
  <si>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</si>
  <si>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</si>
  <si>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</si>
  <si>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</si>
  <si>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</si>
  <si>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</si>
  <si>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</si>
  <si>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</si>
  <si>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</si>
  <si>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</si>
  <si>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</si>
  <si>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</si>
  <si>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</si>
  <si>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</si>
  <si>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</si>
  <si>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</si>
  <si>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</si>
  <si>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</si>
  <si>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</si>
  <si>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</si>
  <si>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</si>
  <si>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</si>
  <si>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</si>
  <si>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</si>
  <si>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</si>
  <si>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THỐNG KÊ ĐIỂM TB THI TỐT NGHIỆP THPT NĂM 2020, 2021, 2022</t>
  </si>
  <si>
    <t>So sánh thứ hạng năm 2022 với 2021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</si>
  <si>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</si>
  <si>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</si>
  <si>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</si>
  <si>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</si>
  <si>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</si>
  <si>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</si>
  <si>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</si>
  <si>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</si>
  <si>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</si>
  <si>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</si>
  <si>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</si>
  <si>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</si>
  <si>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</si>
  <si>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</si>
  <si>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</si>
  <si>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</si>
  <si>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</si>
  <si>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</si>
  <si>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</si>
  <si>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</si>
  <si>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</si>
  <si>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</si>
  <si>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</si>
  <si>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</si>
  <si>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</si>
  <si>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</si>
  <si>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</si>
  <si>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</si>
  <si>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</si>
  <si>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</si>
  <si>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</si>
  <si>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</si>
  <si>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</si>
  <si>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</si>
  <si>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</si>
  <si>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</si>
  <si>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</si>
  <si>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</si>
  <si>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</si>
  <si>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</si>
  <si>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</si>
  <si>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</si>
  <si>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</si>
  <si>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</si>
  <si>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</si>
  <si>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</si>
  <si>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</si>
  <si>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</si>
  <si>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</si>
  <si>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</si>
  <si>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</si>
  <si>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</si>
  <si>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</si>
  <si>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</si>
  <si>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</si>
  <si>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</si>
  <si>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</si>
  <si>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</si>
  <si>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</si>
  <si>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</si>
  <si>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</si>
  <si>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</si>
  <si>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</si>
  <si>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</si>
  <si>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</si>
  <si>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</si>
  <si>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</si>
  <si>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</si>
  <si>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</si>
  <si>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</si>
  <si>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</si>
  <si>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</si>
  <si>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</si>
  <si>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</si>
  <si>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</si>
  <si>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</si>
  <si>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</si>
  <si>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</si>
  <si>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</si>
  <si>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</si>
  <si>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</si>
  <si>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</si>
  <si>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</si>
  <si>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</si>
  <si>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</si>
  <si>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</si>
  <si>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</si>
  <si>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</si>
  <si>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</si>
  <si>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</si>
  <si>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</si>
  <si>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</si>
  <si>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</si>
  <si>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</si>
  <si>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</si>
  <si>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</si>
  <si>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</si>
  <si>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</si>
  <si>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</si>
  <si>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</si>
  <si>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</si>
  <si>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</si>
  <si>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</si>
  <si>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</si>
  <si>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</si>
  <si>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</si>
  <si>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</si>
  <si>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</si>
  <si>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</si>
  <si>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</si>
  <si>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</si>
  <si>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</si>
  <si>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</si>
  <si>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</si>
  <si>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</si>
  <si>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</si>
  <si>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</si>
  <si>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</si>
  <si>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</si>
  <si>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PT NKTDTT Olympic</t>
  </si>
  <si>
    <t>CĐ Thủy sản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</si>
  <si>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</si>
  <si>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</si>
  <si>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</si>
  <si>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</si>
  <si>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</si>
  <si>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</si>
  <si>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</si>
  <si>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MÔN TIẾNG ANH</t>
  </si>
  <si>
    <t>Sở GDĐT TP. Hồ Chí Minh</t>
  </si>
  <si>
    <t>Sở GDĐT Bình Dương</t>
  </si>
  <si>
    <t>5-6.4</t>
  </si>
  <si>
    <t>6.6-7.8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</si>
  <si>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</si>
  <si>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</si>
  <si>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</si>
  <si>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</si>
  <si>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</si>
  <si>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</si>
  <si>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</si>
  <si>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</si>
  <si>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</si>
  <si>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</si>
  <si>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</si>
  <si>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</si>
  <si>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</si>
  <si>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</si>
  <si>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</si>
  <si>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</si>
  <si>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</si>
  <si>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</si>
  <si>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</si>
  <si>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</si>
  <si>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</si>
  <si>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</si>
  <si>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</si>
  <si>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</si>
  <si>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</si>
  <si>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</si>
  <si>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</si>
  <si>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</si>
  <si>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</si>
  <si>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</si>
  <si>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</si>
  <si>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</si>
  <si>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</si>
  <si>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</si>
  <si>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</si>
  <si>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</si>
  <si>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</si>
  <si>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</si>
  <si>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</si>
  <si>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</si>
  <si>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</si>
  <si>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</si>
  <si>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</si>
  <si>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</si>
  <si>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</si>
  <si>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</si>
  <si>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</si>
  <si>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</si>
  <si>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</si>
  <si>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</si>
  <si>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</si>
  <si>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</si>
  <si>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</si>
  <si>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</si>
  <si>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</si>
  <si>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</si>
  <si>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</si>
  <si>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</si>
  <si>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</si>
  <si>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</si>
  <si>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</si>
  <si>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</si>
  <si>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</si>
  <si>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</si>
  <si>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</si>
  <si>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</si>
  <si>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</si>
  <si>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</si>
  <si>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</si>
  <si>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</si>
  <si>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</si>
  <si>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</si>
  <si>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</si>
  <si>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</si>
  <si>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</si>
  <si>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</si>
  <si>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</si>
  <si>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</si>
  <si>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</si>
  <si>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</si>
  <si>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</si>
  <si>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</si>
  <si>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</si>
  <si>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</si>
  <si>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</si>
  <si>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</si>
  <si>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</si>
  <si>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</si>
  <si>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</si>
  <si>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</si>
  <si>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</si>
  <si>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</si>
  <si>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</si>
  <si>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</si>
  <si>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</si>
  <si>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</si>
  <si>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</si>
  <si>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</si>
  <si>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</si>
  <si>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</si>
  <si>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</si>
  <si>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</si>
  <si>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</si>
  <si>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</si>
  <si>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</si>
  <si>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</si>
  <si>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</si>
  <si>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</si>
  <si>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Ghi chú</t>
  </si>
  <si>
    <t>Trên điểm TB TQ</t>
  </si>
  <si>
    <t>Dưới điểm TB TQ</t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</si>
  <si>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</si>
  <si>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</si>
  <si>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</si>
  <si>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</si>
  <si>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</si>
  <si>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</si>
  <si>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</si>
  <si>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</si>
  <si>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THỐNG KÊ ĐIỂM THI TN VÀ THI THPTQG CÁC NĂM CỦA MỘT SỐ TỈNH</t>
  </si>
  <si>
    <t>Năm 2022</t>
  </si>
  <si>
    <t>TỔNG HỢP KẾT QUẢ THI TN THPT NĂM 2022 CỦA 10 TỈNH DẪN ĐẦU TOÀN QUỐC</t>
  </si>
  <si>
    <r>
      <rPr>
        <b/>
        <sz val="14"/>
        <color rgb="FF000000"/>
        <rFont val="Calibri"/>
        <family val="2"/>
      </rPr>
      <t>&lt;</t>
    </r>
    <r>
      <rPr>
        <b/>
        <sz val="14"/>
        <color rgb="FF000000"/>
        <rFont val="Times New Roman"/>
        <family val="1"/>
      </rPr>
      <t>5</t>
    </r>
  </si>
  <si>
    <t>TP. Hồ Chí Minh</t>
  </si>
  <si>
    <t>8-8.8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</si>
  <si>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</si>
  <si>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</si>
  <si>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</si>
  <si>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</si>
  <si>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</si>
  <si>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</si>
  <si>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</si>
  <si>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</si>
  <si>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</si>
  <si>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</si>
  <si>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</si>
  <si>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</si>
  <si>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</si>
  <si>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</si>
  <si>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</si>
  <si>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</si>
  <si>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</si>
  <si>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</si>
  <si>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</si>
  <si>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</si>
  <si>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</si>
  <si>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</si>
  <si>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</si>
  <si>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</si>
  <si>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</si>
  <si>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</si>
  <si>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</si>
  <si>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</si>
  <si>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MÔN TOÁN</t>
  </si>
  <si>
    <t>PT Quốc tế Kinh Bắc</t>
  </si>
  <si>
    <t>CĐ Hưng Yên</t>
  </si>
  <si>
    <t>TT GDNN-GDTX Lương Tài</t>
  </si>
  <si>
    <t>TT GDNN-GDTX Bắc Ninh</t>
  </si>
  <si>
    <t>TT GDNN-GDTX Gia Bình</t>
  </si>
  <si>
    <t>Sở GDĐT Hà Nam</t>
  </si>
  <si>
    <t>Sở GDĐT Thái Bình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</si>
  <si>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</si>
  <si>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</si>
  <si>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</si>
  <si>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</si>
  <si>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</si>
  <si>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</si>
  <si>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</si>
  <si>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</si>
  <si>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</si>
  <si>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</si>
  <si>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</si>
  <si>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</si>
  <si>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</si>
  <si>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</si>
  <si>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</si>
  <si>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</si>
  <si>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</si>
  <si>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PT năng khiếu TDTT Olympic</t>
  </si>
  <si>
    <t>Phổ thông Liên cấp Lương Thế Vinh</t>
  </si>
  <si>
    <t>Phổ thông liên cấp Lý Công Uẩn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</si>
  <si>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</si>
  <si>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</si>
  <si>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</si>
  <si>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</si>
  <si>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</si>
  <si>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</si>
  <si>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</si>
  <si>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</si>
  <si>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</si>
  <si>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</si>
  <si>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</si>
  <si>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</si>
  <si>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</si>
  <si>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</si>
  <si>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Chu Văn An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</si>
  <si>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</si>
  <si>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</si>
  <si>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</si>
  <si>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</si>
  <si>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</si>
  <si>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THỐNG KÊ ĐIỂM TRUNG BÌNH THI TỐT NGHIỆP NĂM 2022</t>
  </si>
  <si>
    <t>THÔNG KÊ TỔNG ĐIỂM THI TNNĂM 2022 CỦA HỌC SINH TOÀN TRƯỜNG</t>
  </si>
  <si>
    <t>Yên Phong số 1</t>
  </si>
  <si>
    <t>Thuận Thành số 3</t>
  </si>
  <si>
    <t>Thuận Thành số 1</t>
  </si>
  <si>
    <t>Ngô Gia Tự</t>
  </si>
  <si>
    <t>Hàn Thuyên</t>
  </si>
  <si>
    <t>Thuận Thành số 2</t>
  </si>
  <si>
    <t>Lê Văn Thịnh</t>
  </si>
  <si>
    <t>Lý Thái Tổ</t>
  </si>
  <si>
    <t>Lương Tài số 2</t>
  </si>
  <si>
    <t>Quế Võ số 1</t>
  </si>
  <si>
    <t>Yên Phong số 2</t>
  </si>
  <si>
    <t>Chuyên Bắc Ninh</t>
  </si>
  <si>
    <t>Hoàng Quốc Việt</t>
  </si>
  <si>
    <t>Tiên Du số 1</t>
  </si>
  <si>
    <t>Hàm Long</t>
  </si>
  <si>
    <t>Gia Bình số 1</t>
  </si>
  <si>
    <t>Quế Võ số 2</t>
  </si>
  <si>
    <t>Lương Tài</t>
  </si>
  <si>
    <t>Quế Võ số 3</t>
  </si>
  <si>
    <t>Nguyễn Văn Cừ</t>
  </si>
  <si>
    <t>Nguyễn Đăng Đạo</t>
  </si>
  <si>
    <t>Lý Thường Kiệt</t>
  </si>
  <si>
    <t>Từ Sơn</t>
  </si>
  <si>
    <t>Lương Tài số 3</t>
  </si>
  <si>
    <t>Phố Mới</t>
  </si>
  <si>
    <t>Kinh Bắc</t>
  </si>
  <si>
    <t>TỔNG HỢP KẾT QUẢ THI TN THPT NĂM 2022 CỦA CÁC TỈNH DẪN ĐẦU TOÀN QUỐC</t>
  </si>
  <si>
    <t>Đơn vị</t>
  </si>
  <si>
    <t>THỐNG KÊ HỌC SINH TRONG TỐP 100 KHỐI A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</si>
  <si>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</si>
  <si>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</si>
  <si>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</si>
  <si>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</si>
  <si>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</si>
  <si>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</si>
  <si>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A1</t>
  </si>
  <si>
    <t>THỐNG KÊ HỌC SINH TRONG TỐP 100 KHỐI B</t>
  </si>
  <si>
    <t>THỐNG KÊ HỌC SINH TRONG TỐP 100 KHỐI D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</si>
  <si>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</si>
  <si>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</si>
  <si>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</si>
  <si>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</si>
  <si>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</si>
  <si>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</si>
  <si>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</si>
  <si>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</si>
  <si>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</si>
  <si>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GDNN-GDTX Gia Bình</t>
  </si>
  <si>
    <t>GDNN-GDTX Yên Phong</t>
  </si>
  <si>
    <t>QT Kinh Bắc</t>
  </si>
  <si>
    <t>GDTX Thuận Thành</t>
  </si>
  <si>
    <t>GDNN-GDTX Từ Sơn</t>
  </si>
  <si>
    <t>Lương Tài 3</t>
  </si>
  <si>
    <t>GDNN-GDTX Tiên Du</t>
  </si>
  <si>
    <t>GDNN-GDTX Lương Tài</t>
  </si>
  <si>
    <t>Olympic</t>
  </si>
  <si>
    <t>GDTX Bắc Ninh</t>
  </si>
  <si>
    <t>Lý Công Uẩn</t>
  </si>
  <si>
    <t>GDNN-GDTX Bắc Ninh</t>
  </si>
  <si>
    <t>IVS</t>
  </si>
  <si>
    <t>Tổng số HS</t>
  </si>
  <si>
    <t>Điểm &lt;5</t>
  </si>
  <si>
    <t>Điểm 6.6-7.8</t>
  </si>
  <si>
    <t>THỐNG KÊ ĐIỂM THI THỬ THÁNG 3.2023 MÔN 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</si>
</sst>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"/>
    <numFmt numFmtId="167" formatCode="0.000%"/>
  </numFmts>
  <fonts count="50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rgb="FF000000"/>
      <name val="Times New Roman"/>
      <family val="2"/>
      <charset val="163"/>
    </font>
    <font>
      <b/>
      <sz val="14"/>
      <color rgb="FF000000"/>
      <name val="Calibri"/>
      <family val="2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2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b/>
      <sz val="11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5" fillId="0" borderId="0" xfId="0" applyFont="1"/>
    <xf numFmtId="0" fontId="2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vertical="center" wrapText="1"/>
    </xf>
    <xf numFmtId="0" fontId="28" fillId="4" borderId="3" xfId="0" applyFont="1" applyFill="1" applyBorder="1" applyAlignment="1">
      <alignment vertical="center" wrapText="1"/>
    </xf>
    <xf numFmtId="0" fontId="12" fillId="0" borderId="0" xfId="4" applyFont="1" applyAlignment="1">
      <alignment vertical="top"/>
    </xf>
    <xf numFmtId="0" fontId="12" fillId="0" borderId="0" xfId="4" applyFont="1"/>
    <xf numFmtId="0" fontId="12" fillId="0" borderId="3" xfId="4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justify"/>
    </xf>
    <xf numFmtId="0" fontId="12" fillId="0" borderId="3" xfId="4" applyFont="1" applyBorder="1" applyAlignment="1">
      <alignment horizontal="center"/>
    </xf>
    <xf numFmtId="0" fontId="12" fillId="0" borderId="3" xfId="4" applyFont="1" applyBorder="1" applyAlignment="1">
      <alignment horizontal="left"/>
    </xf>
    <xf numFmtId="0" fontId="12" fillId="0" borderId="3" xfId="4" applyFont="1" applyBorder="1"/>
    <xf numFmtId="0" fontId="28" fillId="0" borderId="3" xfId="4" applyFont="1" applyBorder="1" applyAlignment="1">
      <alignment horizontal="left" vertical="top"/>
    </xf>
    <xf numFmtId="0" fontId="28" fillId="0" borderId="3" xfId="4" applyFont="1" applyBorder="1" applyAlignment="1">
      <alignment horizontal="center"/>
    </xf>
    <xf numFmtId="0" fontId="28" fillId="0" borderId="0" xfId="4" applyFont="1"/>
    <xf numFmtId="0" fontId="28" fillId="0" borderId="3" xfId="4" applyFont="1" applyBorder="1"/>
    <xf numFmtId="0" fontId="12" fillId="0" borderId="0" xfId="4" applyFont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horizontal="center" vertical="center"/>
    </xf>
    <xf numFmtId="0" fontId="29" fillId="2" borderId="3" xfId="5" applyFont="1" applyFill="1" applyBorder="1" applyAlignment="1">
      <alignment vertical="center"/>
    </xf>
    <xf numFmtId="0" fontId="30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1" fontId="12" fillId="5" borderId="3" xfId="1" applyNumberFormat="1" applyFont="1" applyFill="1" applyBorder="1" applyAlignment="1">
      <alignment horizontal="center" vertical="center"/>
    </xf>
    <xf numFmtId="1" fontId="17" fillId="5" borderId="3" xfId="1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3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center"/>
    </xf>
    <xf numFmtId="0" fontId="12" fillId="7" borderId="3" xfId="4" applyFont="1" applyFill="1" applyBorder="1" applyAlignment="1">
      <alignment horizontal="left"/>
    </xf>
    <xf numFmtId="0" fontId="12" fillId="7" borderId="3" xfId="4" applyFont="1" applyFill="1" applyBorder="1"/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33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center" vertical="center" wrapText="1"/>
    </xf>
    <xf numFmtId="0" fontId="31" fillId="0" borderId="3" xfId="6" applyFont="1" applyBorder="1" applyAlignment="1">
      <alignment horizontal="left" vertical="center"/>
    </xf>
    <xf numFmtId="0" fontId="31" fillId="0" borderId="3" xfId="6" applyFont="1" applyBorder="1" applyAlignment="1">
      <alignment horizontal="center" vertical="center"/>
    </xf>
    <xf numFmtId="0" fontId="33" fillId="0" borderId="3" xfId="6" applyFont="1" applyBorder="1" applyAlignment="1">
      <alignment horizontal="left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1" fontId="7" fillId="2" borderId="3" xfId="1" applyNumberFormat="1" applyFont="1" applyFill="1" applyBorder="1" applyAlignment="1">
      <alignment horizontal="center" vertical="center"/>
    </xf>
    <xf numFmtId="165" fontId="17" fillId="3" borderId="3" xfId="1" applyNumberFormat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2" fontId="39" fillId="2" borderId="3" xfId="1" applyNumberFormat="1" applyFont="1" applyFill="1" applyBorder="1" applyAlignment="1">
      <alignment horizontal="center" vertical="center" wrapText="1"/>
    </xf>
    <xf numFmtId="2" fontId="34" fillId="2" borderId="3" xfId="1" applyNumberFormat="1" applyFont="1" applyFill="1" applyBorder="1" applyAlignment="1">
      <alignment horizontal="center" vertical="center" wrapText="1"/>
    </xf>
    <xf numFmtId="0" fontId="5" fillId="3" borderId="0" xfId="5" applyFont="1" applyFill="1"/>
    <xf numFmtId="0" fontId="34" fillId="2" borderId="0" xfId="5" applyFont="1" applyFill="1" applyAlignment="1">
      <alignment horizontal="center" wrapText="1"/>
    </xf>
    <xf numFmtId="0" fontId="29" fillId="2" borderId="3" xfId="5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165" fontId="29" fillId="2" borderId="5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" fontId="29" fillId="2" borderId="3" xfId="5" applyNumberFormat="1" applyFont="1" applyFill="1" applyBorder="1" applyAlignment="1">
      <alignment horizontal="center" vertical="center" wrapText="1"/>
    </xf>
    <xf numFmtId="0" fontId="29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9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wrapText="1"/>
    </xf>
    <xf numFmtId="0" fontId="29" fillId="2" borderId="3" xfId="1" applyFont="1" applyFill="1" applyBorder="1" applyAlignment="1">
      <alignment horizontal="center" vertical="center" wrapText="1"/>
    </xf>
    <xf numFmtId="165" fontId="29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9" fillId="0" borderId="3" xfId="5" applyBorder="1"/>
    <xf numFmtId="10" fontId="17" fillId="3" borderId="5" xfId="1" applyNumberFormat="1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165" fontId="5" fillId="3" borderId="3" xfId="5" applyNumberFormat="1" applyFont="1" applyFill="1" applyBorder="1" applyAlignment="1">
      <alignment horizontal="center" vertical="center"/>
    </xf>
    <xf numFmtId="10" fontId="5" fillId="3" borderId="3" xfId="5" applyNumberFormat="1" applyFont="1" applyFill="1" applyBorder="1" applyAlignment="1">
      <alignment horizontal="center" vertical="center"/>
    </xf>
    <xf numFmtId="0" fontId="38" fillId="3" borderId="0" xfId="5" applyFont="1" applyFill="1"/>
    <xf numFmtId="0" fontId="10" fillId="3" borderId="0" xfId="5" applyFont="1" applyFill="1"/>
    <xf numFmtId="0" fontId="38" fillId="3" borderId="3" xfId="5" applyFont="1" applyFill="1" applyBorder="1" applyAlignment="1">
      <alignment horizontal="center" vertical="center"/>
    </xf>
    <xf numFmtId="1" fontId="5" fillId="3" borderId="3" xfId="1" applyNumberFormat="1" applyFont="1" applyFill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164" fontId="28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164" fontId="28" fillId="7" borderId="3" xfId="0" applyNumberFormat="1" applyFont="1" applyFill="1" applyBorder="1" applyAlignment="1">
      <alignment horizontal="center" vertical="center" wrapText="1"/>
    </xf>
    <xf numFmtId="164" fontId="28" fillId="7" borderId="3" xfId="0" applyNumberFormat="1" applyFont="1" applyFill="1" applyBorder="1" applyAlignment="1">
      <alignment horizontal="center" vertical="center"/>
    </xf>
    <xf numFmtId="0" fontId="12" fillId="0" borderId="6" xfId="4" applyFont="1" applyBorder="1" applyAlignment="1">
      <alignment horizontal="center"/>
    </xf>
    <xf numFmtId="0" fontId="28" fillId="0" borderId="0" xfId="4" applyFont="1" applyAlignment="1">
      <alignment horizontal="center" vertical="center" wrapText="1"/>
    </xf>
    <xf numFmtId="0" fontId="12" fillId="7" borderId="6" xfId="4" applyFont="1" applyFill="1" applyBorder="1" applyAlignment="1">
      <alignment horizontal="center"/>
    </xf>
    <xf numFmtId="164" fontId="17" fillId="8" borderId="0" xfId="1" applyNumberFormat="1" applyFont="1" applyFill="1" applyAlignment="1">
      <alignment horizontal="center" vertical="center"/>
    </xf>
    <xf numFmtId="0" fontId="30" fillId="7" borderId="3" xfId="5" applyFont="1" applyFill="1" applyBorder="1" applyAlignment="1">
      <alignment horizontal="left" vertical="center" wrapText="1" indent="1"/>
    </xf>
    <xf numFmtId="164" fontId="12" fillId="7" borderId="5" xfId="1" applyNumberFormat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165" fontId="7" fillId="6" borderId="5" xfId="1" applyNumberFormat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165" fontId="17" fillId="7" borderId="5" xfId="1" applyNumberFormat="1" applyFont="1" applyFill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/>
    </xf>
    <xf numFmtId="0" fontId="9" fillId="7" borderId="3" xfId="5" applyFill="1" applyBorder="1"/>
    <xf numFmtId="10" fontId="17" fillId="7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2" fontId="5" fillId="0" borderId="7" xfId="0" applyNumberFormat="1" applyFont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1" fillId="11" borderId="3" xfId="0" applyFont="1" applyFill="1" applyBorder="1" applyAlignment="1">
      <alignment horizontal="left" vertical="center"/>
    </xf>
    <xf numFmtId="2" fontId="31" fillId="9" borderId="3" xfId="0" applyNumberFormat="1" applyFont="1" applyFill="1" applyBorder="1" applyAlignment="1">
      <alignment horizontal="center" vertical="center"/>
    </xf>
    <xf numFmtId="0" fontId="31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1" fillId="9" borderId="3" xfId="0" applyFont="1" applyFill="1" applyBorder="1" applyAlignment="1">
      <alignment horizontal="left" vertical="center"/>
    </xf>
    <xf numFmtId="0" fontId="31" fillId="9" borderId="3" xfId="0" applyFont="1" applyFill="1" applyBorder="1" applyAlignment="1">
      <alignment horizontal="justify" vertical="center"/>
    </xf>
    <xf numFmtId="2" fontId="31" fillId="11" borderId="3" xfId="0" applyNumberFormat="1" applyFont="1" applyFill="1" applyBorder="1" applyAlignment="1">
      <alignment horizontal="center" vertical="center"/>
    </xf>
    <xf numFmtId="0" fontId="38" fillId="3" borderId="6" xfId="5" applyFont="1" applyFill="1" applyBorder="1" applyAlignment="1">
      <alignment horizontal="center" vertical="center"/>
    </xf>
    <xf numFmtId="0" fontId="29" fillId="6" borderId="3" xfId="5" applyFont="1" applyFill="1" applyBorder="1" applyAlignment="1">
      <alignment horizontal="center" vertical="center" wrapText="1"/>
    </xf>
    <xf numFmtId="1" fontId="29" fillId="6" borderId="3" xfId="5" applyNumberFormat="1" applyFont="1" applyFill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29" fillId="6" borderId="5" xfId="1" applyFont="1" applyFill="1" applyBorder="1" applyAlignment="1">
      <alignment horizontal="center" vertical="center" wrapText="1"/>
    </xf>
    <xf numFmtId="165" fontId="29" fillId="6" borderId="5" xfId="1" applyNumberFormat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165" fontId="5" fillId="7" borderId="5" xfId="1" applyNumberFormat="1" applyFont="1" applyFill="1" applyBorder="1" applyAlignment="1">
      <alignment horizontal="center" vertical="center" wrapText="1"/>
    </xf>
    <xf numFmtId="0" fontId="5" fillId="7" borderId="3" xfId="5" applyFont="1" applyFill="1" applyBorder="1" applyAlignment="1">
      <alignment horizontal="center" vertical="center"/>
    </xf>
    <xf numFmtId="165" fontId="5" fillId="7" borderId="3" xfId="5" applyNumberFormat="1" applyFont="1" applyFill="1" applyBorder="1" applyAlignment="1">
      <alignment horizontal="center" vertical="center"/>
    </xf>
    <xf numFmtId="10" fontId="5" fillId="7" borderId="3" xfId="5" applyNumberFormat="1" applyFont="1" applyFill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 wrapText="1"/>
    </xf>
    <xf numFmtId="10" fontId="5" fillId="3" borderId="3" xfId="1" applyNumberFormat="1" applyFont="1" applyFill="1" applyBorder="1" applyAlignment="1">
      <alignment horizontal="center" vertical="center" wrapText="1"/>
    </xf>
    <xf numFmtId="10" fontId="5" fillId="3" borderId="0" xfId="5" applyNumberFormat="1" applyFont="1" applyFill="1"/>
    <xf numFmtId="2" fontId="7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3" fillId="13" borderId="3" xfId="0" applyNumberFormat="1" applyFont="1" applyFill="1" applyBorder="1" applyAlignment="1">
      <alignment horizontal="center" vertical="center"/>
    </xf>
    <xf numFmtId="0" fontId="38" fillId="13" borderId="3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1" fillId="3" borderId="3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justify" vertical="center"/>
    </xf>
    <xf numFmtId="0" fontId="31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42" fillId="0" borderId="3" xfId="0" applyFont="1" applyBorder="1" applyAlignment="1">
      <alignment horizontal="center" vertical="center" wrapText="1"/>
    </xf>
    <xf numFmtId="0" fontId="44" fillId="4" borderId="3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vertical="center" wrapText="1"/>
    </xf>
    <xf numFmtId="16" fontId="35" fillId="3" borderId="3" xfId="1" applyNumberFormat="1" applyFont="1" applyFill="1" applyBorder="1" applyAlignment="1">
      <alignment vertical="center" wrapText="1"/>
    </xf>
    <xf numFmtId="0" fontId="38" fillId="3" borderId="6" xfId="5" applyFont="1" applyFill="1" applyBorder="1" applyAlignment="1">
      <alignment vertical="center"/>
    </xf>
    <xf numFmtId="2" fontId="36" fillId="2" borderId="3" xfId="1" applyNumberFormat="1" applyFont="1" applyFill="1" applyBorder="1" applyAlignment="1">
      <alignment vertical="center" wrapText="1"/>
    </xf>
    <xf numFmtId="0" fontId="35" fillId="3" borderId="3" xfId="1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43" fillId="0" borderId="3" xfId="0" applyFont="1" applyBorder="1"/>
    <xf numFmtId="0" fontId="43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43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5" fillId="4" borderId="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1" xfId="4" applyFont="1" applyBorder="1" applyAlignment="1">
      <alignment horizontal="center"/>
    </xf>
    <xf numFmtId="0" fontId="33" fillId="0" borderId="3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3" fillId="0" borderId="6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3" fillId="0" borderId="7" xfId="6" applyFont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" fontId="20" fillId="3" borderId="3" xfId="1" applyNumberFormat="1" applyFont="1" applyFill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/>
    </xf>
    <xf numFmtId="16" fontId="18" fillId="3" borderId="3" xfId="1" applyNumberFormat="1" applyFont="1" applyFill="1" applyBorder="1" applyAlignment="1">
      <alignment horizontal="center" vertical="center" wrapText="1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2" fontId="21" fillId="2" borderId="4" xfId="1" applyNumberFormat="1" applyFont="1" applyFill="1" applyBorder="1" applyAlignment="1">
      <alignment horizontal="center" vertical="center" wrapText="1"/>
    </xf>
    <xf numFmtId="2" fontId="21" fillId="2" borderId="5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wrapText="1"/>
    </xf>
    <xf numFmtId="0" fontId="34" fillId="2" borderId="1" xfId="5" applyFont="1" applyFill="1" applyBorder="1" applyAlignment="1">
      <alignment horizontal="center" wrapText="1"/>
    </xf>
    <xf numFmtId="2" fontId="34" fillId="2" borderId="4" xfId="1" applyNumberFormat="1" applyFont="1" applyFill="1" applyBorder="1" applyAlignment="1">
      <alignment horizontal="center" vertical="center" wrapText="1"/>
    </xf>
    <xf numFmtId="2" fontId="34" fillId="2" borderId="8" xfId="1" applyNumberFormat="1" applyFont="1" applyFill="1" applyBorder="1" applyAlignment="1">
      <alignment horizontal="center" vertical="center" wrapText="1"/>
    </xf>
    <xf numFmtId="2" fontId="34" fillId="2" borderId="5" xfId="1" applyNumberFormat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2" fontId="27" fillId="2" borderId="4" xfId="1" applyNumberFormat="1" applyFont="1" applyFill="1" applyBorder="1" applyAlignment="1">
      <alignment horizontal="center" vertical="center" wrapText="1"/>
    </xf>
    <xf numFmtId="2" fontId="27" fillId="2" borderId="5" xfId="1" applyNumberFormat="1" applyFont="1" applyFill="1" applyBorder="1" applyAlignment="1">
      <alignment horizontal="center" vertical="center" wrapText="1"/>
    </xf>
    <xf numFmtId="2" fontId="36" fillId="2" borderId="3" xfId="1" applyNumberFormat="1" applyFont="1" applyFill="1" applyBorder="1" applyAlignment="1">
      <alignment horizontal="center" vertical="center" wrapText="1"/>
    </xf>
    <xf numFmtId="0" fontId="35" fillId="3" borderId="3" xfId="1" applyFont="1" applyFill="1" applyBorder="1" applyAlignment="1">
      <alignment horizontal="center" vertical="center" wrapText="1"/>
    </xf>
    <xf numFmtId="16" fontId="35" fillId="3" borderId="3" xfId="1" applyNumberFormat="1" applyFont="1" applyFill="1" applyBorder="1" applyAlignment="1">
      <alignment horizontal="center" vertical="center" wrapText="1"/>
    </xf>
    <xf numFmtId="0" fontId="38" fillId="3" borderId="6" xfId="5" applyFont="1" applyFill="1" applyBorder="1" applyAlignment="1">
      <alignment horizontal="center" vertical="center"/>
    </xf>
    <xf numFmtId="0" fontId="38" fillId="3" borderId="7" xfId="5" applyFont="1" applyFill="1" applyBorder="1" applyAlignment="1">
      <alignment horizontal="center" vertical="center"/>
    </xf>
    <xf numFmtId="166" fontId="34" fillId="2" borderId="3" xfId="5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3" fillId="0" borderId="3" xfId="7" applyFont="1" applyBorder="1" applyAlignment="1">
      <alignment vertical="center"/>
    </xf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3" xfId="7" applyBorder="1" applyAlignment="1">
      <alignment horizontal="center" vertical="center"/>
    </xf>
    <xf numFmtId="0" fontId="49" fillId="0" borderId="3" xfId="7" applyFont="1" applyBorder="1" applyAlignment="1">
      <alignment horizontal="center" vertical="center"/>
    </xf>
    <xf numFmtId="0" fontId="49" fillId="0" borderId="1" xfId="7" applyFont="1" applyBorder="1" applyAlignment="1">
      <alignment horizontal="center" vertical="center"/>
    </xf>
    <xf numFmtId="0" fontId="49" fillId="0" borderId="6" xfId="7" applyFont="1" applyBorder="1" applyAlignment="1">
      <alignment horizontal="center" vertical="center"/>
    </xf>
    <xf numFmtId="0" fontId="49" fillId="0" borderId="7" xfId="7" applyFont="1" applyBorder="1" applyAlignment="1">
      <alignment horizontal="center" vertical="center"/>
    </xf>
    <xf numFmtId="9" fontId="1" fillId="0" borderId="3" xfId="7" applyNumberFormat="1" applyBorder="1" applyAlignment="1">
      <alignment horizontal="center" vertical="center"/>
    </xf>
    <xf numFmtId="0" fontId="49" fillId="0" borderId="4" xfId="7" applyFont="1" applyBorder="1" applyAlignment="1">
      <alignment horizontal="center" vertical="center"/>
    </xf>
    <xf numFmtId="0" fontId="49" fillId="0" borderId="5" xfId="7" applyFont="1" applyBorder="1" applyAlignment="1">
      <alignment horizontal="center" vertical="center"/>
    </xf>
    <xf numFmtId="0" fontId="49" fillId="0" borderId="4" xfId="7" applyFont="1" applyBorder="1" applyAlignment="1">
      <alignment horizontal="center" vertical="center" wrapText="1"/>
    </xf>
    <xf numFmtId="0" fontId="49" fillId="0" borderId="5" xfId="7" applyFont="1" applyBorder="1" applyAlignment="1">
      <alignment horizontal="center" vertical="center" wrapText="1"/>
    </xf>
  </cellXfs>
  <cellStyles count="8">
    <cellStyle name="Bình thường 2" xfId="5" xr:uid="{3E21F364-3712-44A6-BAB3-C9AF9BE5838F}"/>
    <cellStyle name="Normal" xfId="0" builtinId="0"/>
    <cellStyle name="Normal 2" xfId="1" xr:uid="{B526BBE9-460A-4A40-82A8-D37243B1E2DA}"/>
    <cellStyle name="Normal 2 2" xfId="4" xr:uid="{AD19EC4B-EF6C-4F0A-8799-9205B693070F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G51"/>
  <sheetViews>
    <sheetView workbookViewId="0">
      <selection activeCell="L19" sqref="L19"/>
    </sheetView>
  </sheetViews>
  <sheetFormatPr defaultRowHeight="14.25"/>
  <cols>
    <col min="1" max="1" width="5" style="322" customWidth="1"/>
    <col min="2" max="2" width="27.140625" style="323" customWidth="1"/>
    <col min="3" max="7" width="6.7109375" style="322" customWidth="1"/>
    <col min="8" max="16384" width="9.140625" style="323"/>
  </cols>
  <sheetData>
    <row r="1" spans="1:7" ht="15">
      <c r="A1" s="326" t="s">
        <v>495</v>
      </c>
      <c r="B1" s="326"/>
      <c r="C1" s="326"/>
      <c r="D1" s="326"/>
      <c r="E1" s="326"/>
      <c r="F1" s="326"/>
      <c r="G1" s="326"/>
    </row>
    <row r="2" spans="1:7" ht="15">
      <c r="A2" s="330" t="s">
        <v>0</v>
      </c>
      <c r="B2" s="330" t="s">
        <v>459</v>
      </c>
      <c r="C2" s="332" t="s">
        <v>492</v>
      </c>
      <c r="D2" s="327" t="s">
        <v>493</v>
      </c>
      <c r="E2" s="328"/>
      <c r="F2" s="327" t="s">
        <v>494</v>
      </c>
      <c r="G2" s="328"/>
    </row>
    <row r="3" spans="1:7" ht="15">
      <c r="A3" s="331"/>
      <c r="B3" s="331"/>
      <c r="C3" s="333"/>
      <c r="D3" s="325" t="s">
        <v>92</v>
      </c>
      <c r="E3" s="325" t="s">
        <v>14</v>
      </c>
      <c r="F3" s="325" t="s">
        <v>92</v>
      </c>
      <c r="G3" s="325" t="s">
        <v>14</v>
      </c>
    </row>
    <row r="4" spans="1:7" ht="15.75">
      <c r="A4" s="324">
        <v>33</v>
      </c>
      <c r="B4" s="321" t="s">
        <v>482</v>
      </c>
      <c r="C4" s="324">
        <v>435</v>
      </c>
      <c r="D4" s="324">
        <v>356</v>
      </c>
      <c r="E4" s="329">
        <f>D4/C4</f>
        <v>0.81839080459770119</v>
      </c>
      <c r="F4" s="324">
        <v>6</v>
      </c>
      <c r="G4" s="329">
        <f>F4/C4</f>
        <v>1.3793103448275862E-2</v>
      </c>
    </row>
    <row r="5" spans="1:7" ht="15.75">
      <c r="A5" s="324">
        <v>26</v>
      </c>
      <c r="B5" s="321" t="s">
        <v>7</v>
      </c>
      <c r="C5" s="324">
        <v>549</v>
      </c>
      <c r="D5" s="324">
        <v>345</v>
      </c>
      <c r="E5" s="329">
        <f>D5/C5</f>
        <v>0.62841530054644812</v>
      </c>
      <c r="F5" s="324">
        <v>46</v>
      </c>
      <c r="G5" s="329">
        <f>F5/C5</f>
        <v>8.3788706739526417E-2</v>
      </c>
    </row>
    <row r="6" spans="1:7" ht="15.75">
      <c r="A6" s="324">
        <v>28</v>
      </c>
      <c r="B6" s="321" t="s">
        <v>454</v>
      </c>
      <c r="C6" s="324">
        <v>485</v>
      </c>
      <c r="D6" s="324">
        <v>322</v>
      </c>
      <c r="E6" s="329">
        <f>D6/C6</f>
        <v>0.66391752577319585</v>
      </c>
      <c r="F6" s="324">
        <v>36</v>
      </c>
      <c r="G6" s="329">
        <f>F6/C6</f>
        <v>7.422680412371134E-2</v>
      </c>
    </row>
    <row r="7" spans="1:7" ht="15.75">
      <c r="A7" s="324">
        <v>44</v>
      </c>
      <c r="B7" s="321" t="s">
        <v>488</v>
      </c>
      <c r="C7" s="324">
        <v>314</v>
      </c>
      <c r="D7" s="324">
        <v>286</v>
      </c>
      <c r="E7" s="329">
        <f>D7/C7</f>
        <v>0.91082802547770703</v>
      </c>
      <c r="F7" s="324">
        <v>0</v>
      </c>
      <c r="G7" s="329">
        <f>F7/C7</f>
        <v>0</v>
      </c>
    </row>
    <row r="8" spans="1:7" ht="15.75">
      <c r="A8" s="324">
        <v>29</v>
      </c>
      <c r="B8" s="321" t="s">
        <v>11</v>
      </c>
      <c r="C8" s="324">
        <v>319</v>
      </c>
      <c r="D8" s="324">
        <v>224</v>
      </c>
      <c r="E8" s="329">
        <f>D8/C8</f>
        <v>0.70219435736677116</v>
      </c>
      <c r="F8" s="324">
        <v>18</v>
      </c>
      <c r="G8" s="329">
        <f>F8/C8</f>
        <v>5.6426332288401257E-2</v>
      </c>
    </row>
    <row r="9" spans="1:7" ht="15.75">
      <c r="A9" s="324">
        <v>30</v>
      </c>
      <c r="B9" s="321" t="s">
        <v>480</v>
      </c>
      <c r="C9" s="324">
        <v>309</v>
      </c>
      <c r="D9" s="324">
        <v>223</v>
      </c>
      <c r="E9" s="329">
        <f>D9/C9</f>
        <v>0.72168284789644011</v>
      </c>
      <c r="F9" s="324">
        <v>9</v>
      </c>
      <c r="G9" s="329">
        <f>F9/C9</f>
        <v>2.9126213592233011E-2</v>
      </c>
    </row>
    <row r="10" spans="1:7" ht="15.75">
      <c r="A10" s="324">
        <v>25</v>
      </c>
      <c r="B10" s="321" t="s">
        <v>456</v>
      </c>
      <c r="C10" s="324">
        <v>350</v>
      </c>
      <c r="D10" s="324">
        <v>192</v>
      </c>
      <c r="E10" s="329">
        <f>D10/C10</f>
        <v>0.5485714285714286</v>
      </c>
      <c r="F10" s="324">
        <v>49</v>
      </c>
      <c r="G10" s="329">
        <f>F10/C10</f>
        <v>0.14000000000000001</v>
      </c>
    </row>
    <row r="11" spans="1:7" ht="15.75">
      <c r="A11" s="324">
        <v>34</v>
      </c>
      <c r="B11" s="321" t="s">
        <v>483</v>
      </c>
      <c r="C11" s="324">
        <v>180</v>
      </c>
      <c r="D11" s="324">
        <v>165</v>
      </c>
      <c r="E11" s="329">
        <f>D11/C11</f>
        <v>0.91666666666666663</v>
      </c>
      <c r="F11" s="324">
        <v>1</v>
      </c>
      <c r="G11" s="329">
        <f>F11/C11</f>
        <v>5.5555555555555558E-3</v>
      </c>
    </row>
    <row r="12" spans="1:7" ht="15.75">
      <c r="A12" s="324">
        <v>20</v>
      </c>
      <c r="B12" s="321" t="s">
        <v>435</v>
      </c>
      <c r="C12" s="324">
        <v>506</v>
      </c>
      <c r="D12" s="324">
        <v>150</v>
      </c>
      <c r="E12" s="329">
        <f>D12/C12</f>
        <v>0.29644268774703558</v>
      </c>
      <c r="F12" s="324">
        <v>119</v>
      </c>
      <c r="G12" s="329">
        <f>F12/C12</f>
        <v>0.23517786561264822</v>
      </c>
    </row>
    <row r="13" spans="1:7" ht="15.75">
      <c r="A13" s="324">
        <v>39</v>
      </c>
      <c r="B13" s="321" t="s">
        <v>485</v>
      </c>
      <c r="C13" s="324">
        <v>148</v>
      </c>
      <c r="D13" s="324">
        <v>140</v>
      </c>
      <c r="E13" s="329">
        <f>D13/C13</f>
        <v>0.94594594594594594</v>
      </c>
      <c r="F13" s="324">
        <v>0</v>
      </c>
      <c r="G13" s="329">
        <f>F13/C13</f>
        <v>0</v>
      </c>
    </row>
    <row r="14" spans="1:7" ht="15.75">
      <c r="A14" s="324">
        <v>24</v>
      </c>
      <c r="B14" s="321" t="s">
        <v>479</v>
      </c>
      <c r="C14" s="324">
        <v>367</v>
      </c>
      <c r="D14" s="324">
        <v>138</v>
      </c>
      <c r="E14" s="329">
        <f>D14/C14</f>
        <v>0.37602179836512262</v>
      </c>
      <c r="F14" s="324">
        <v>62</v>
      </c>
      <c r="G14" s="329">
        <f>F14/C14</f>
        <v>0.16893732970027248</v>
      </c>
    </row>
    <row r="15" spans="1:7" ht="15.75">
      <c r="A15" s="324">
        <v>15</v>
      </c>
      <c r="B15" s="321" t="s">
        <v>477</v>
      </c>
      <c r="C15" s="324">
        <v>667</v>
      </c>
      <c r="D15" s="324">
        <v>136</v>
      </c>
      <c r="E15" s="329">
        <f>D15/C15</f>
        <v>0.20389805097451275</v>
      </c>
      <c r="F15" s="324">
        <v>151</v>
      </c>
      <c r="G15" s="329">
        <f>F15/C15</f>
        <v>0.22638680659670166</v>
      </c>
    </row>
    <row r="16" spans="1:7" ht="15.75">
      <c r="A16" s="324">
        <v>36</v>
      </c>
      <c r="B16" s="321" t="s">
        <v>8</v>
      </c>
      <c r="C16" s="324">
        <v>144</v>
      </c>
      <c r="D16" s="324">
        <v>134</v>
      </c>
      <c r="E16" s="329">
        <f>D16/C16</f>
        <v>0.93055555555555558</v>
      </c>
      <c r="F16" s="324">
        <v>0</v>
      </c>
      <c r="G16" s="329">
        <f>F16/C16</f>
        <v>0</v>
      </c>
    </row>
    <row r="17" spans="1:7" ht="15.75">
      <c r="A17" s="324">
        <v>14</v>
      </c>
      <c r="B17" s="321" t="s">
        <v>476</v>
      </c>
      <c r="C17" s="324">
        <v>555</v>
      </c>
      <c r="D17" s="324">
        <v>123</v>
      </c>
      <c r="E17" s="329">
        <f>D17/C17</f>
        <v>0.22162162162162163</v>
      </c>
      <c r="F17" s="324">
        <v>178</v>
      </c>
      <c r="G17" s="329">
        <f>F17/C17</f>
        <v>0.32072072072072072</v>
      </c>
    </row>
    <row r="18" spans="1:7" ht="15.75">
      <c r="A18" s="324">
        <v>41</v>
      </c>
      <c r="B18" s="321" t="s">
        <v>486</v>
      </c>
      <c r="C18" s="324">
        <v>114</v>
      </c>
      <c r="D18" s="324">
        <v>112</v>
      </c>
      <c r="E18" s="329">
        <f>D18/C18</f>
        <v>0.98245614035087714</v>
      </c>
      <c r="F18" s="324">
        <v>0</v>
      </c>
      <c r="G18" s="329">
        <f>F18/C18</f>
        <v>0</v>
      </c>
    </row>
    <row r="19" spans="1:7" ht="15.75">
      <c r="A19" s="324">
        <v>42</v>
      </c>
      <c r="B19" s="321" t="s">
        <v>457</v>
      </c>
      <c r="C19" s="324">
        <v>109</v>
      </c>
      <c r="D19" s="324">
        <v>106</v>
      </c>
      <c r="E19" s="329">
        <f>D19/C19</f>
        <v>0.97247706422018354</v>
      </c>
      <c r="F19" s="324">
        <v>0</v>
      </c>
      <c r="G19" s="329">
        <f>F19/C19</f>
        <v>0</v>
      </c>
    </row>
    <row r="20" spans="1:7" ht="15.75">
      <c r="A20" s="324">
        <v>38</v>
      </c>
      <c r="B20" s="321" t="s">
        <v>484</v>
      </c>
      <c r="C20" s="324">
        <v>118</v>
      </c>
      <c r="D20" s="324">
        <v>101</v>
      </c>
      <c r="E20" s="329">
        <f>D20/C20</f>
        <v>0.85593220338983056</v>
      </c>
      <c r="F20" s="324">
        <v>0</v>
      </c>
      <c r="G20" s="329">
        <f>F20/C20</f>
        <v>0</v>
      </c>
    </row>
    <row r="21" spans="1:7" ht="15.75">
      <c r="A21" s="324">
        <v>17</v>
      </c>
      <c r="B21" s="321" t="s">
        <v>466</v>
      </c>
      <c r="C21" s="324">
        <v>477</v>
      </c>
      <c r="D21" s="324">
        <v>95</v>
      </c>
      <c r="E21" s="329">
        <f>D21/C21</f>
        <v>0.19916142557651992</v>
      </c>
      <c r="F21" s="324">
        <v>127</v>
      </c>
      <c r="G21" s="329">
        <f>F21/C21</f>
        <v>0.2662473794549266</v>
      </c>
    </row>
    <row r="22" spans="1:7" ht="15.75">
      <c r="A22" s="324">
        <v>18</v>
      </c>
      <c r="B22" s="321" t="s">
        <v>461</v>
      </c>
      <c r="C22" s="324">
        <v>428</v>
      </c>
      <c r="D22" s="324">
        <v>88</v>
      </c>
      <c r="E22" s="329">
        <f>D22/C22</f>
        <v>0.20560747663551401</v>
      </c>
      <c r="F22" s="324">
        <v>126</v>
      </c>
      <c r="G22" s="329">
        <f>F22/C22</f>
        <v>0.29439252336448596</v>
      </c>
    </row>
    <row r="23" spans="1:7" ht="15.75">
      <c r="A23" s="324">
        <v>22</v>
      </c>
      <c r="B23" s="321" t="s">
        <v>446</v>
      </c>
      <c r="C23" s="324">
        <v>246</v>
      </c>
      <c r="D23" s="324">
        <v>76</v>
      </c>
      <c r="E23" s="329">
        <f>D23/C23</f>
        <v>0.30894308943089432</v>
      </c>
      <c r="F23" s="324">
        <v>74</v>
      </c>
      <c r="G23" s="329">
        <f>F23/C23</f>
        <v>0.30081300813008133</v>
      </c>
    </row>
    <row r="24" spans="1:7" ht="15.75">
      <c r="A24" s="324">
        <v>46</v>
      </c>
      <c r="B24" s="321" t="s">
        <v>490</v>
      </c>
      <c r="C24" s="324">
        <v>75</v>
      </c>
      <c r="D24" s="324">
        <v>74</v>
      </c>
      <c r="E24" s="329">
        <f>D24/C24</f>
        <v>0.98666666666666669</v>
      </c>
      <c r="F24" s="324">
        <v>0</v>
      </c>
      <c r="G24" s="329">
        <f>F24/C24</f>
        <v>0</v>
      </c>
    </row>
    <row r="25" spans="1:7" ht="15.75">
      <c r="A25" s="324">
        <v>13</v>
      </c>
      <c r="B25" s="321" t="s">
        <v>475</v>
      </c>
      <c r="C25" s="324">
        <v>473</v>
      </c>
      <c r="D25" s="324">
        <v>71</v>
      </c>
      <c r="E25" s="329">
        <f>D25/C25</f>
        <v>0.15010570824524314</v>
      </c>
      <c r="F25" s="324">
        <v>180</v>
      </c>
      <c r="G25" s="329">
        <f>F25/C25</f>
        <v>0.38054968287526425</v>
      </c>
    </row>
    <row r="26" spans="1:7" ht="15.75">
      <c r="A26" s="324">
        <v>40</v>
      </c>
      <c r="B26" s="321" t="s">
        <v>384</v>
      </c>
      <c r="C26" s="324">
        <v>70</v>
      </c>
      <c r="D26" s="324">
        <v>67</v>
      </c>
      <c r="E26" s="329">
        <f>D26/C26</f>
        <v>0.95714285714285718</v>
      </c>
      <c r="F26" s="324">
        <v>0</v>
      </c>
      <c r="G26" s="329">
        <f>F26/C26</f>
        <v>0</v>
      </c>
    </row>
    <row r="27" spans="1:7" ht="15.75">
      <c r="A27" s="324">
        <v>21</v>
      </c>
      <c r="B27" s="321" t="s">
        <v>453</v>
      </c>
      <c r="C27" s="324">
        <v>306</v>
      </c>
      <c r="D27" s="324">
        <v>66</v>
      </c>
      <c r="E27" s="329">
        <f>D27/C27</f>
        <v>0.21568627450980393</v>
      </c>
      <c r="F27" s="324">
        <v>93</v>
      </c>
      <c r="G27" s="329">
        <f>F27/C27</f>
        <v>0.30392156862745096</v>
      </c>
    </row>
    <row r="28" spans="1:7" ht="15.75">
      <c r="A28" s="324">
        <v>9</v>
      </c>
      <c r="B28" s="321" t="s">
        <v>6</v>
      </c>
      <c r="C28" s="324">
        <v>561</v>
      </c>
      <c r="D28" s="324">
        <v>64</v>
      </c>
      <c r="E28" s="329">
        <f>D28/C28</f>
        <v>0.1140819964349376</v>
      </c>
      <c r="F28" s="324">
        <v>228</v>
      </c>
      <c r="G28" s="329">
        <f>F28/C28</f>
        <v>0.40641711229946526</v>
      </c>
    </row>
    <row r="29" spans="1:7" ht="15.75">
      <c r="A29" s="324">
        <v>5</v>
      </c>
      <c r="B29" s="321" t="s">
        <v>449</v>
      </c>
      <c r="C29" s="324">
        <v>585</v>
      </c>
      <c r="D29" s="324">
        <v>62</v>
      </c>
      <c r="E29" s="329">
        <f>D29/C29</f>
        <v>0.10598290598290598</v>
      </c>
      <c r="F29" s="324">
        <v>261</v>
      </c>
      <c r="G29" s="329">
        <f>F29/C29</f>
        <v>0.44615384615384618</v>
      </c>
    </row>
    <row r="30" spans="1:7" ht="15.75">
      <c r="A30" s="324">
        <v>10</v>
      </c>
      <c r="B30" s="321" t="s">
        <v>452</v>
      </c>
      <c r="C30" s="324">
        <v>478</v>
      </c>
      <c r="D30" s="324">
        <v>62</v>
      </c>
      <c r="E30" s="329">
        <f>D30/C30</f>
        <v>0.1297071129707113</v>
      </c>
      <c r="F30" s="324">
        <v>212</v>
      </c>
      <c r="G30" s="329">
        <f>F30/C30</f>
        <v>0.44351464435146443</v>
      </c>
    </row>
    <row r="31" spans="1:7" ht="15.75">
      <c r="A31" s="324">
        <v>23</v>
      </c>
      <c r="B31" s="321" t="s">
        <v>478</v>
      </c>
      <c r="C31" s="324">
        <v>273</v>
      </c>
      <c r="D31" s="324">
        <v>62</v>
      </c>
      <c r="E31" s="329">
        <f>D31/C31</f>
        <v>0.2271062271062271</v>
      </c>
      <c r="F31" s="324">
        <v>73</v>
      </c>
      <c r="G31" s="329">
        <f>F31/C31</f>
        <v>0.26739926739926739</v>
      </c>
    </row>
    <row r="32" spans="1:7" ht="15.75">
      <c r="A32" s="324">
        <v>27</v>
      </c>
      <c r="B32" s="321" t="s">
        <v>10</v>
      </c>
      <c r="C32" s="324">
        <v>194</v>
      </c>
      <c r="D32" s="324">
        <v>62</v>
      </c>
      <c r="E32" s="329">
        <f>D32/C32</f>
        <v>0.31958762886597936</v>
      </c>
      <c r="F32" s="324">
        <v>38</v>
      </c>
      <c r="G32" s="329">
        <f>F32/C32</f>
        <v>0.19587628865979381</v>
      </c>
    </row>
    <row r="33" spans="1:7" ht="15.75">
      <c r="A33" s="324">
        <v>11</v>
      </c>
      <c r="B33" s="321" t="s">
        <v>451</v>
      </c>
      <c r="C33" s="324">
        <v>567</v>
      </c>
      <c r="D33" s="324">
        <v>60</v>
      </c>
      <c r="E33" s="329">
        <f>D33/C33</f>
        <v>0.10582010582010581</v>
      </c>
      <c r="F33" s="324">
        <v>211</v>
      </c>
      <c r="G33" s="329">
        <f>F33/C33</f>
        <v>0.37213403880070545</v>
      </c>
    </row>
    <row r="34" spans="1:7" ht="15.75">
      <c r="A34" s="324">
        <v>16</v>
      </c>
      <c r="B34" s="321" t="s">
        <v>444</v>
      </c>
      <c r="C34" s="324">
        <v>356</v>
      </c>
      <c r="D34" s="324">
        <v>57</v>
      </c>
      <c r="E34" s="329">
        <f>D34/C34</f>
        <v>0.1601123595505618</v>
      </c>
      <c r="F34" s="324">
        <v>129</v>
      </c>
      <c r="G34" s="329">
        <f>F34/C34</f>
        <v>0.36235955056179775</v>
      </c>
    </row>
    <row r="35" spans="1:7" ht="15.75">
      <c r="A35" s="324">
        <v>12</v>
      </c>
      <c r="B35" s="321" t="s">
        <v>463</v>
      </c>
      <c r="C35" s="324">
        <v>476</v>
      </c>
      <c r="D35" s="324">
        <v>47</v>
      </c>
      <c r="E35" s="329">
        <f>D35/C35</f>
        <v>9.8739495798319324E-2</v>
      </c>
      <c r="F35" s="324">
        <v>180</v>
      </c>
      <c r="G35" s="329">
        <f>F35/C35</f>
        <v>0.37815126050420167</v>
      </c>
    </row>
    <row r="36" spans="1:7" ht="15.75">
      <c r="A36" s="324">
        <v>4</v>
      </c>
      <c r="B36" s="321" t="s">
        <v>473</v>
      </c>
      <c r="C36" s="324">
        <v>620</v>
      </c>
      <c r="D36" s="324">
        <v>42</v>
      </c>
      <c r="E36" s="329">
        <f>D36/C36</f>
        <v>6.7741935483870974E-2</v>
      </c>
      <c r="F36" s="324">
        <v>262</v>
      </c>
      <c r="G36" s="329">
        <f>F36/C36</f>
        <v>0.42258064516129035</v>
      </c>
    </row>
    <row r="37" spans="1:7" ht="15.75">
      <c r="A37" s="324">
        <v>37</v>
      </c>
      <c r="B37" s="321" t="s">
        <v>216</v>
      </c>
      <c r="C37" s="324">
        <v>61</v>
      </c>
      <c r="D37" s="324">
        <v>40</v>
      </c>
      <c r="E37" s="329">
        <f>D37/C37</f>
        <v>0.65573770491803274</v>
      </c>
      <c r="F37" s="324">
        <v>0</v>
      </c>
      <c r="G37" s="329">
        <f>F37/C37</f>
        <v>0</v>
      </c>
    </row>
    <row r="38" spans="1:7" ht="15.75">
      <c r="A38" s="324">
        <v>35</v>
      </c>
      <c r="B38" s="321" t="s">
        <v>12</v>
      </c>
      <c r="C38" s="324">
        <v>41</v>
      </c>
      <c r="D38" s="324">
        <v>37</v>
      </c>
      <c r="E38" s="329">
        <f>D38/C38</f>
        <v>0.90243902439024393</v>
      </c>
      <c r="F38" s="324">
        <v>1</v>
      </c>
      <c r="G38" s="329">
        <f>F38/C38</f>
        <v>2.4390243902439025E-2</v>
      </c>
    </row>
    <row r="39" spans="1:7" ht="15.75">
      <c r="A39" s="324">
        <v>47</v>
      </c>
      <c r="B39" s="321" t="s">
        <v>491</v>
      </c>
      <c r="C39" s="324">
        <v>59</v>
      </c>
      <c r="D39" s="324">
        <v>37</v>
      </c>
      <c r="E39" s="329">
        <f>D39/C39</f>
        <v>0.6271186440677966</v>
      </c>
      <c r="F39" s="324">
        <v>0</v>
      </c>
      <c r="G39" s="329">
        <f>F39/C39</f>
        <v>0</v>
      </c>
    </row>
    <row r="40" spans="1:7" ht="15.75">
      <c r="A40" s="324">
        <v>43</v>
      </c>
      <c r="B40" s="321" t="s">
        <v>487</v>
      </c>
      <c r="C40" s="324">
        <v>35</v>
      </c>
      <c r="D40" s="324">
        <v>29</v>
      </c>
      <c r="E40" s="329">
        <f>D40/C40</f>
        <v>0.82857142857142863</v>
      </c>
      <c r="F40" s="324">
        <v>0</v>
      </c>
      <c r="G40" s="329">
        <f>F40/C40</f>
        <v>0</v>
      </c>
    </row>
    <row r="41" spans="1:7" ht="15.75">
      <c r="A41" s="324">
        <v>6</v>
      </c>
      <c r="B41" s="321" t="s">
        <v>439</v>
      </c>
      <c r="C41" s="324">
        <v>673</v>
      </c>
      <c r="D41" s="324">
        <v>26</v>
      </c>
      <c r="E41" s="329">
        <f>D41/C41</f>
        <v>3.8632986627043092E-2</v>
      </c>
      <c r="F41" s="324">
        <v>260</v>
      </c>
      <c r="G41" s="329">
        <f>F41/C41</f>
        <v>0.38632986627043092</v>
      </c>
    </row>
    <row r="42" spans="1:7" ht="15.75">
      <c r="A42" s="324">
        <v>1</v>
      </c>
      <c r="B42" s="321" t="s">
        <v>472</v>
      </c>
      <c r="C42" s="324">
        <v>683</v>
      </c>
      <c r="D42" s="324">
        <v>22</v>
      </c>
      <c r="E42" s="329">
        <f>D42/C42</f>
        <v>3.2210834553440704E-2</v>
      </c>
      <c r="F42" s="324">
        <v>297</v>
      </c>
      <c r="G42" s="329">
        <f>F42/C42</f>
        <v>0.43484626647144947</v>
      </c>
    </row>
    <row r="43" spans="1:7" ht="15.75">
      <c r="A43" s="324">
        <v>7</v>
      </c>
      <c r="B43" s="321" t="s">
        <v>438</v>
      </c>
      <c r="C43" s="324">
        <v>534</v>
      </c>
      <c r="D43" s="324">
        <v>22</v>
      </c>
      <c r="E43" s="329">
        <f>D43/C43</f>
        <v>4.1198501872659173E-2</v>
      </c>
      <c r="F43" s="324">
        <v>251</v>
      </c>
      <c r="G43" s="329">
        <f>F43/C43</f>
        <v>0.47003745318352058</v>
      </c>
    </row>
    <row r="44" spans="1:7" ht="15.75">
      <c r="A44" s="324">
        <v>3</v>
      </c>
      <c r="B44" s="321" t="s">
        <v>464</v>
      </c>
      <c r="C44" s="324">
        <v>635</v>
      </c>
      <c r="D44" s="324">
        <v>17</v>
      </c>
      <c r="E44" s="329">
        <f>D44/C44</f>
        <v>2.6771653543307086E-2</v>
      </c>
      <c r="F44" s="324">
        <v>268</v>
      </c>
      <c r="G44" s="329">
        <f>F44/C44</f>
        <v>0.42204724409448818</v>
      </c>
    </row>
    <row r="45" spans="1:7" ht="15.75">
      <c r="A45" s="324">
        <v>32</v>
      </c>
      <c r="B45" s="321" t="s">
        <v>425</v>
      </c>
      <c r="C45" s="324">
        <v>41</v>
      </c>
      <c r="D45" s="324">
        <v>16</v>
      </c>
      <c r="E45" s="329">
        <f>D45/C45</f>
        <v>0.3902439024390244</v>
      </c>
      <c r="F45" s="324">
        <v>6</v>
      </c>
      <c r="G45" s="329">
        <f>F45/C45</f>
        <v>0.14634146341463414</v>
      </c>
    </row>
    <row r="46" spans="1:7" ht="15.75">
      <c r="A46" s="324">
        <v>2</v>
      </c>
      <c r="B46" s="321" t="s">
        <v>436</v>
      </c>
      <c r="C46" s="324">
        <v>670</v>
      </c>
      <c r="D46" s="324">
        <v>15</v>
      </c>
      <c r="E46" s="329">
        <f>D46/C46</f>
        <v>2.2388059701492536E-2</v>
      </c>
      <c r="F46" s="324">
        <v>295</v>
      </c>
      <c r="G46" s="329">
        <f>F46/C46</f>
        <v>0.44029850746268656</v>
      </c>
    </row>
    <row r="47" spans="1:7" ht="15.75">
      <c r="A47" s="324">
        <v>8</v>
      </c>
      <c r="B47" s="321" t="s">
        <v>474</v>
      </c>
      <c r="C47" s="324">
        <v>605</v>
      </c>
      <c r="D47" s="324">
        <v>13</v>
      </c>
      <c r="E47" s="329">
        <f>D47/C47</f>
        <v>2.1487603305785124E-2</v>
      </c>
      <c r="F47" s="324">
        <v>237</v>
      </c>
      <c r="G47" s="329">
        <f>F47/C47</f>
        <v>0.39173553719008264</v>
      </c>
    </row>
    <row r="48" spans="1:7" ht="15.75">
      <c r="A48" s="324">
        <v>48</v>
      </c>
      <c r="B48" s="321" t="s">
        <v>424</v>
      </c>
      <c r="C48" s="324">
        <v>13</v>
      </c>
      <c r="D48" s="324">
        <v>13</v>
      </c>
      <c r="E48" s="329">
        <f>D48/C48</f>
        <v>1</v>
      </c>
      <c r="F48" s="324">
        <v>0</v>
      </c>
      <c r="G48" s="329">
        <f>F48/C48</f>
        <v>0</v>
      </c>
    </row>
    <row r="49" spans="1:7" ht="15.75">
      <c r="A49" s="324">
        <v>19</v>
      </c>
      <c r="B49" s="321" t="s">
        <v>462</v>
      </c>
      <c r="C49" s="324">
        <v>383</v>
      </c>
      <c r="D49" s="324">
        <v>11</v>
      </c>
      <c r="E49" s="329">
        <f>D49/C49</f>
        <v>2.8720626631853787E-2</v>
      </c>
      <c r="F49" s="324">
        <v>121</v>
      </c>
      <c r="G49" s="329">
        <f>F49/C49</f>
        <v>0.31592689295039167</v>
      </c>
    </row>
    <row r="50" spans="1:7" ht="15.75">
      <c r="A50" s="324">
        <v>45</v>
      </c>
      <c r="B50" s="321" t="s">
        <v>489</v>
      </c>
      <c r="C50" s="324">
        <v>10</v>
      </c>
      <c r="D50" s="324">
        <v>6</v>
      </c>
      <c r="E50" s="329">
        <f>D50/C50</f>
        <v>0.6</v>
      </c>
      <c r="F50" s="324">
        <v>0</v>
      </c>
      <c r="G50" s="329">
        <f>F50/C50</f>
        <v>0</v>
      </c>
    </row>
    <row r="51" spans="1:7" ht="15.75">
      <c r="A51" s="324">
        <v>31</v>
      </c>
      <c r="B51" s="321" t="s">
        <v>481</v>
      </c>
      <c r="C51" s="324">
        <v>11</v>
      </c>
      <c r="D51" s="324">
        <v>0</v>
      </c>
      <c r="E51" s="329">
        <f>D51/C51</f>
        <v>0</v>
      </c>
      <c r="F51" s="324">
        <v>7</v>
      </c>
      <c r="G51" s="329">
        <f>F51/C51</f>
        <v>0.63636363636363635</v>
      </c>
    </row>
  </sheetData>
  <autoFilter ref="A3:AX3" xr:uid="{C88DE460-DECC-4489-969F-907C5ED09F40}">
    <sortState xmlns:xlrd2="http://schemas.microsoft.com/office/spreadsheetml/2017/richdata2" ref="A5:G51">
      <sortCondition descending="1" ref="D3"/>
    </sortState>
  </autoFilter>
  <mergeCells count="6">
    <mergeCell ref="A1:G1"/>
    <mergeCell ref="D2:E2"/>
    <mergeCell ref="F2:G2"/>
    <mergeCell ref="A2:A3"/>
    <mergeCell ref="B2:B3"/>
    <mergeCell ref="C2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99168-4153-48BB-9296-E8C73F6311CC}">
  <dimension ref="A1:N15"/>
  <sheetViews>
    <sheetView view="pageLayout" zoomScale="85" zoomScaleNormal="100" zoomScalePageLayoutView="85" workbookViewId="0">
      <selection activeCell="H26" sqref="H26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76" t="s">
        <v>143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>
      <c r="A2" s="275" t="s">
        <v>382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>
      <c r="A3" s="279" t="s">
        <v>20</v>
      </c>
      <c r="B3" s="278" t="s">
        <v>144</v>
      </c>
      <c r="C3" s="278"/>
      <c r="D3" s="277" t="s">
        <v>145</v>
      </c>
      <c r="E3" s="277"/>
      <c r="F3" s="277" t="s">
        <v>146</v>
      </c>
      <c r="G3" s="277"/>
      <c r="H3" s="36"/>
      <c r="I3" s="278" t="s">
        <v>144</v>
      </c>
      <c r="J3" s="278"/>
      <c r="K3" s="277" t="s">
        <v>145</v>
      </c>
      <c r="L3" s="277"/>
      <c r="M3" s="277" t="s">
        <v>146</v>
      </c>
      <c r="N3" s="277"/>
    </row>
    <row r="4" spans="1:14">
      <c r="A4" s="280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174</v>
      </c>
      <c r="I5" s="155">
        <v>7.11</v>
      </c>
      <c r="J5" s="40">
        <v>45</v>
      </c>
      <c r="K5" s="155">
        <v>6.4459999999999997</v>
      </c>
      <c r="L5" s="40">
        <v>28</v>
      </c>
      <c r="M5" s="156">
        <v>0.66400000000000059</v>
      </c>
      <c r="N5" s="40">
        <v>53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157</v>
      </c>
      <c r="I6" s="155">
        <v>6.9950000000000001</v>
      </c>
      <c r="J6" s="40">
        <v>53</v>
      </c>
      <c r="K6" s="155">
        <v>6.2960000000000003</v>
      </c>
      <c r="L6" s="40">
        <v>35</v>
      </c>
      <c r="M6" s="156">
        <v>0.69899999999999984</v>
      </c>
      <c r="N6" s="40">
        <v>52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151</v>
      </c>
      <c r="I7" s="155">
        <v>6.5229999999999997</v>
      </c>
      <c r="J7" s="40">
        <v>61</v>
      </c>
      <c r="K7" s="155">
        <v>5.79</v>
      </c>
      <c r="L7" s="40">
        <v>54</v>
      </c>
      <c r="M7" s="156">
        <v>0.73299999999999965</v>
      </c>
      <c r="N7" s="40">
        <v>51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153</v>
      </c>
      <c r="I8" s="155">
        <v>7.75</v>
      </c>
      <c r="J8" s="40">
        <v>13</v>
      </c>
      <c r="K8" s="155">
        <v>6.9809999999999999</v>
      </c>
      <c r="L8" s="40">
        <v>6</v>
      </c>
      <c r="M8" s="156">
        <v>0.76900000000000013</v>
      </c>
      <c r="N8" s="40">
        <v>49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180</v>
      </c>
      <c r="I9" s="155">
        <v>7.3170000000000002</v>
      </c>
      <c r="J9" s="40">
        <v>34</v>
      </c>
      <c r="K9" s="155">
        <v>6.548</v>
      </c>
      <c r="L9" s="40">
        <v>20</v>
      </c>
      <c r="M9" s="156">
        <v>0.76900000000000013</v>
      </c>
      <c r="N9" s="40">
        <v>49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205</v>
      </c>
      <c r="I10" s="155">
        <v>7.2050000000000001</v>
      </c>
      <c r="J10" s="40">
        <v>40</v>
      </c>
      <c r="K10" s="155">
        <v>6.3819999999999997</v>
      </c>
      <c r="L10" s="40">
        <v>32</v>
      </c>
      <c r="M10" s="156">
        <v>0.8230000000000004</v>
      </c>
      <c r="N10" s="40">
        <v>48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156</v>
      </c>
      <c r="I11" s="155">
        <v>7.218</v>
      </c>
      <c r="J11" s="40">
        <v>39</v>
      </c>
      <c r="K11" s="155">
        <v>6.3929999999999998</v>
      </c>
      <c r="L11" s="40">
        <v>31</v>
      </c>
      <c r="M11" s="156">
        <v>0.82500000000000018</v>
      </c>
      <c r="N11" s="40">
        <v>47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195</v>
      </c>
      <c r="I12" s="155">
        <v>7.3179999999999996</v>
      </c>
      <c r="J12" s="40">
        <v>33</v>
      </c>
      <c r="K12" s="155">
        <v>6.4690000000000003</v>
      </c>
      <c r="L12" s="40">
        <v>27</v>
      </c>
      <c r="M12" s="156">
        <v>0.84899999999999931</v>
      </c>
      <c r="N12" s="40">
        <v>46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42" t="s">
        <v>21</v>
      </c>
      <c r="I13" s="157">
        <v>7.73</v>
      </c>
      <c r="J13" s="41">
        <v>15</v>
      </c>
      <c r="K13" s="157">
        <v>6.875</v>
      </c>
      <c r="L13" s="41">
        <v>9</v>
      </c>
      <c r="M13" s="158">
        <v>0.85500000000000043</v>
      </c>
      <c r="N13" s="41">
        <v>45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43" t="s">
        <v>207</v>
      </c>
      <c r="I14" s="38">
        <v>7.5049999999999999</v>
      </c>
      <c r="J14" s="37"/>
      <c r="K14" s="38">
        <v>6.4660000000000002</v>
      </c>
      <c r="L14" s="37"/>
      <c r="M14" s="150">
        <f>I14-K14</f>
        <v>1.0389999999999997</v>
      </c>
      <c r="N14" s="59"/>
    </row>
    <row r="15" spans="1:14" ht="14.25" customHeight="1"/>
  </sheetData>
  <mergeCells count="9">
    <mergeCell ref="A1:N1"/>
    <mergeCell ref="A2:N2"/>
    <mergeCell ref="A3:A4"/>
    <mergeCell ref="B3:C3"/>
    <mergeCell ref="D3:E3"/>
    <mergeCell ref="F3:G3"/>
    <mergeCell ref="I3:J3"/>
    <mergeCell ref="K3:L3"/>
    <mergeCell ref="M3:N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R51"/>
  <sheetViews>
    <sheetView view="pageLayout" topLeftCell="AY1" zoomScale="70" zoomScaleNormal="55" zoomScalePageLayoutView="70" workbookViewId="0">
      <selection activeCell="BO18" sqref="BO18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85" t="s">
        <v>93</v>
      </c>
      <c r="BC1" s="288" t="s">
        <v>91</v>
      </c>
      <c r="BD1" s="288"/>
      <c r="BE1" s="288" t="s">
        <v>90</v>
      </c>
      <c r="BF1" s="288"/>
      <c r="BG1" s="288"/>
      <c r="BH1" s="288"/>
      <c r="BI1" s="288"/>
      <c r="BJ1" s="288"/>
      <c r="BK1" s="288"/>
      <c r="BL1" s="288"/>
      <c r="BM1" s="288"/>
      <c r="BN1" s="288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86"/>
      <c r="BC2" s="289" t="s">
        <v>2</v>
      </c>
      <c r="BD2" s="289" t="s">
        <v>3</v>
      </c>
      <c r="BE2" s="289" t="s">
        <v>2</v>
      </c>
      <c r="BF2" s="289" t="s">
        <v>3</v>
      </c>
      <c r="BG2" s="291" t="s">
        <v>87</v>
      </c>
      <c r="BH2" s="291"/>
      <c r="BI2" s="292" t="s">
        <v>227</v>
      </c>
      <c r="BJ2" s="292"/>
      <c r="BK2" s="281" t="s">
        <v>228</v>
      </c>
      <c r="BL2" s="281"/>
      <c r="BM2" s="284" t="s">
        <v>353</v>
      </c>
      <c r="BN2" s="282"/>
      <c r="BO2" s="281" t="s">
        <v>354</v>
      </c>
      <c r="BP2" s="282"/>
      <c r="BQ2" s="283">
        <v>10</v>
      </c>
      <c r="BR2" s="283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287"/>
      <c r="BC3" s="290"/>
      <c r="BD3" s="290"/>
      <c r="BE3" s="290"/>
      <c r="BF3" s="290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>BB26/BB8</f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:BB17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70" ht="15.75" customHeight="1">
      <c r="A17" s="66"/>
      <c r="B17" s="66" t="s">
        <v>471</v>
      </c>
      <c r="C17" s="250">
        <v>0</v>
      </c>
      <c r="D17" s="250">
        <v>0</v>
      </c>
      <c r="E17" s="250">
        <v>0</v>
      </c>
      <c r="F17" s="250">
        <v>0</v>
      </c>
      <c r="G17" s="250">
        <v>0</v>
      </c>
      <c r="H17" s="250">
        <v>1</v>
      </c>
      <c r="I17" s="250">
        <v>4</v>
      </c>
      <c r="J17" s="250">
        <v>2</v>
      </c>
      <c r="K17" s="250">
        <v>12</v>
      </c>
      <c r="L17" s="250">
        <v>17</v>
      </c>
      <c r="M17" s="250">
        <v>37</v>
      </c>
      <c r="N17" s="250">
        <v>45</v>
      </c>
      <c r="O17" s="250">
        <v>71</v>
      </c>
      <c r="P17" s="250">
        <v>84</v>
      </c>
      <c r="Q17" s="250">
        <v>95</v>
      </c>
      <c r="R17" s="250">
        <v>111</v>
      </c>
      <c r="S17" s="250">
        <v>122</v>
      </c>
      <c r="T17" s="250">
        <v>144</v>
      </c>
      <c r="U17" s="250">
        <v>173</v>
      </c>
      <c r="V17" s="250">
        <v>172</v>
      </c>
      <c r="W17" s="250">
        <v>165</v>
      </c>
      <c r="X17" s="250">
        <v>218</v>
      </c>
      <c r="Y17" s="250">
        <v>213</v>
      </c>
      <c r="Z17" s="250">
        <v>215</v>
      </c>
      <c r="AA17" s="250">
        <v>245</v>
      </c>
      <c r="AB17" s="250">
        <v>286</v>
      </c>
      <c r="AC17" s="250">
        <v>321</v>
      </c>
      <c r="AD17" s="250">
        <v>352</v>
      </c>
      <c r="AE17" s="250">
        <v>402</v>
      </c>
      <c r="AF17" s="250">
        <v>409</v>
      </c>
      <c r="AG17" s="250">
        <v>481</v>
      </c>
      <c r="AH17" s="250">
        <v>502</v>
      </c>
      <c r="AI17" s="250">
        <v>521</v>
      </c>
      <c r="AJ17" s="250">
        <v>496</v>
      </c>
      <c r="AK17" s="250">
        <v>639</v>
      </c>
      <c r="AL17" s="250">
        <v>637</v>
      </c>
      <c r="AM17" s="250">
        <v>699</v>
      </c>
      <c r="AN17" s="250">
        <v>820</v>
      </c>
      <c r="AO17" s="250">
        <v>881</v>
      </c>
      <c r="AP17" s="250">
        <v>491</v>
      </c>
      <c r="AQ17" s="250">
        <v>987</v>
      </c>
      <c r="AR17" s="250">
        <v>1046</v>
      </c>
      <c r="AS17" s="250">
        <v>916</v>
      </c>
      <c r="AT17" s="250">
        <v>897</v>
      </c>
      <c r="AU17" s="250">
        <v>744</v>
      </c>
      <c r="AV17" s="250">
        <v>543</v>
      </c>
      <c r="AW17" s="250">
        <v>357</v>
      </c>
      <c r="AX17" s="250">
        <v>173</v>
      </c>
      <c r="AY17" s="250">
        <v>67</v>
      </c>
      <c r="AZ17" s="250">
        <v>21</v>
      </c>
      <c r="BA17" s="251">
        <v>2</v>
      </c>
      <c r="BB17" s="73">
        <f t="shared" si="15"/>
        <v>15836</v>
      </c>
      <c r="BE17" s="68">
        <f>BB35/BB17</f>
        <v>6.9341500378883545</v>
      </c>
      <c r="BG17" s="96">
        <f>SUM(C17:AA17)</f>
        <v>2146</v>
      </c>
      <c r="BH17" s="97">
        <f>BG17/BB17</f>
        <v>0.13551401869158877</v>
      </c>
      <c r="BI17" s="98">
        <f>SUM(AB17:AI17)</f>
        <v>3274</v>
      </c>
      <c r="BJ17" s="99">
        <f>BI17/BB17</f>
        <v>0.20674412730487496</v>
      </c>
      <c r="BK17" s="98">
        <f>SUM(AJ17:AP17)</f>
        <v>4663</v>
      </c>
      <c r="BL17" s="99">
        <f t="shared" ref="BL17" si="23">BK17/BB17</f>
        <v>0.29445567062389494</v>
      </c>
      <c r="BM17" s="27">
        <f t="shared" ref="BM17" si="24">SUM(AQ17:AU17)</f>
        <v>4590</v>
      </c>
      <c r="BN17" s="26">
        <f t="shared" ref="BN17" si="25">BM17/BB17</f>
        <v>0.28984592068704218</v>
      </c>
      <c r="BO17" s="27">
        <f>SUM(AV17:BA17)</f>
        <v>1163</v>
      </c>
      <c r="BP17" s="26">
        <f t="shared" ref="BP17" si="26">BO17/BB17</f>
        <v>7.3440262692599137E-2</v>
      </c>
      <c r="BQ17" s="140">
        <f t="shared" ref="BQ17" si="27">BA17</f>
        <v>2</v>
      </c>
      <c r="BR17" s="141">
        <f t="shared" ref="BR17" si="28">BQ17/BB17</f>
        <v>1.2629451881788332E-4</v>
      </c>
    </row>
    <row r="18" spans="1:70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70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70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70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70" ht="19.5" customHeight="1">
      <c r="A22" s="70">
        <v>2</v>
      </c>
      <c r="B22" s="71" t="s">
        <v>225</v>
      </c>
      <c r="C22" s="72">
        <f t="shared" ref="C22:AH22" si="29">C4*C3</f>
        <v>0</v>
      </c>
      <c r="D22" s="72">
        <f t="shared" si="29"/>
        <v>0</v>
      </c>
      <c r="E22" s="72">
        <f t="shared" si="29"/>
        <v>0</v>
      </c>
      <c r="F22" s="72">
        <f t="shared" si="29"/>
        <v>0</v>
      </c>
      <c r="G22" s="72">
        <f t="shared" si="29"/>
        <v>0</v>
      </c>
      <c r="H22" s="72">
        <f t="shared" si="29"/>
        <v>1</v>
      </c>
      <c r="I22" s="72">
        <f t="shared" si="29"/>
        <v>3.5999999999999996</v>
      </c>
      <c r="J22" s="72">
        <f t="shared" si="29"/>
        <v>9.7999999999999989</v>
      </c>
      <c r="K22" s="72">
        <f t="shared" si="29"/>
        <v>24</v>
      </c>
      <c r="L22" s="72">
        <f t="shared" si="29"/>
        <v>52.2</v>
      </c>
      <c r="M22" s="72">
        <f t="shared" si="29"/>
        <v>102</v>
      </c>
      <c r="N22" s="72">
        <f t="shared" si="29"/>
        <v>118.80000000000001</v>
      </c>
      <c r="O22" s="72">
        <f t="shared" si="29"/>
        <v>165.6</v>
      </c>
      <c r="P22" s="72">
        <f t="shared" si="29"/>
        <v>280.8</v>
      </c>
      <c r="Q22" s="72">
        <f t="shared" si="29"/>
        <v>369.59999999999997</v>
      </c>
      <c r="R22" s="72">
        <f t="shared" si="29"/>
        <v>441</v>
      </c>
      <c r="S22" s="72">
        <f t="shared" si="29"/>
        <v>688</v>
      </c>
      <c r="T22" s="72">
        <f t="shared" si="29"/>
        <v>850</v>
      </c>
      <c r="U22" s="72">
        <f t="shared" si="29"/>
        <v>1141.2</v>
      </c>
      <c r="V22" s="72">
        <f t="shared" si="29"/>
        <v>1284.3999999999999</v>
      </c>
      <c r="W22" s="72">
        <f t="shared" si="29"/>
        <v>1832</v>
      </c>
      <c r="X22" s="72">
        <f t="shared" si="29"/>
        <v>2389.8000000000002</v>
      </c>
      <c r="Y22" s="72">
        <f t="shared" si="29"/>
        <v>3022.8</v>
      </c>
      <c r="Z22" s="72">
        <f t="shared" si="29"/>
        <v>3978.9999999999995</v>
      </c>
      <c r="AA22" s="72">
        <f t="shared" si="29"/>
        <v>4660.8</v>
      </c>
      <c r="AB22" s="72">
        <f t="shared" si="29"/>
        <v>6200</v>
      </c>
      <c r="AC22" s="72">
        <f t="shared" si="29"/>
        <v>7529.6</v>
      </c>
      <c r="AD22" s="72">
        <f t="shared" si="29"/>
        <v>9282.6</v>
      </c>
      <c r="AE22" s="72">
        <f t="shared" si="29"/>
        <v>11726.4</v>
      </c>
      <c r="AF22" s="72">
        <f t="shared" si="29"/>
        <v>13717</v>
      </c>
      <c r="AG22" s="72">
        <f t="shared" si="29"/>
        <v>16386</v>
      </c>
      <c r="AH22" s="72">
        <f t="shared" si="29"/>
        <v>19362.600000000002</v>
      </c>
      <c r="AI22" s="72">
        <f t="shared" ref="AI22:BA22" si="30">AI4*AI3</f>
        <v>22681.600000000002</v>
      </c>
      <c r="AJ22" s="72">
        <f t="shared" si="30"/>
        <v>26571.599999999999</v>
      </c>
      <c r="AK22" s="72">
        <f t="shared" si="30"/>
        <v>31014.799999999999</v>
      </c>
      <c r="AL22" s="72">
        <f t="shared" si="30"/>
        <v>35658</v>
      </c>
      <c r="AM22" s="72">
        <f t="shared" si="30"/>
        <v>40327.200000000004</v>
      </c>
      <c r="AN22" s="72">
        <f t="shared" si="30"/>
        <v>43408.4</v>
      </c>
      <c r="AO22" s="72">
        <f t="shared" si="30"/>
        <v>46778</v>
      </c>
      <c r="AP22" s="72">
        <f t="shared" si="30"/>
        <v>49296</v>
      </c>
      <c r="AQ22" s="72">
        <f t="shared" si="30"/>
        <v>47624</v>
      </c>
      <c r="AR22" s="72">
        <f t="shared" si="30"/>
        <v>42918.799999999996</v>
      </c>
      <c r="AS22" s="72">
        <f t="shared" si="30"/>
        <v>36447.599999999999</v>
      </c>
      <c r="AT22" s="72">
        <f t="shared" si="30"/>
        <v>27588.799999999999</v>
      </c>
      <c r="AU22" s="72">
        <f t="shared" si="30"/>
        <v>18858.400000000001</v>
      </c>
      <c r="AV22" s="72">
        <f t="shared" si="30"/>
        <v>10485</v>
      </c>
      <c r="AW22" s="72">
        <f t="shared" si="30"/>
        <v>5161.2</v>
      </c>
      <c r="AX22" s="72">
        <f t="shared" si="30"/>
        <v>2011.6000000000001</v>
      </c>
      <c r="AY22" s="72">
        <f t="shared" si="30"/>
        <v>681.6</v>
      </c>
      <c r="AZ22" s="72">
        <f t="shared" si="30"/>
        <v>264.60000000000002</v>
      </c>
      <c r="BA22" s="72">
        <f t="shared" si="30"/>
        <v>59.999999999999936</v>
      </c>
      <c r="BB22" s="73">
        <f t="shared" ref="BB22:BB30" si="31">SUM(C22:BA22)</f>
        <v>593457.79999999993</v>
      </c>
      <c r="BC22" s="73"/>
      <c r="BD22" s="77"/>
      <c r="BE22" s="76"/>
      <c r="BF22" s="74"/>
      <c r="BG22" s="75">
        <f t="shared" ref="BG22:BG30" si="32">BF22/BB22</f>
        <v>0</v>
      </c>
      <c r="BH22" s="76" t="e">
        <f t="shared" ref="BH22:BH30" si="33">RANK(BG22,$BG$4:$BG$12,0)</f>
        <v>#N/A</v>
      </c>
      <c r="BI22" s="74">
        <f t="shared" ref="BI22:BI30" si="34">SUM(AQ22:BA22)</f>
        <v>192101.6</v>
      </c>
      <c r="BJ22" s="75">
        <f t="shared" ref="BJ22:BJ30" si="35">BI22/BB22</f>
        <v>0.3236988375584583</v>
      </c>
      <c r="BK22" s="76" t="e">
        <f t="shared" ref="BK22:BK30" si="36">RANK(BJ22,$BJ$4:$BJ$12,0)</f>
        <v>#N/A</v>
      </c>
    </row>
    <row r="23" spans="1:70" ht="19.5" customHeight="1">
      <c r="A23" s="70">
        <v>3</v>
      </c>
      <c r="B23" s="71" t="s">
        <v>15</v>
      </c>
      <c r="C23" s="72">
        <f t="shared" ref="C23:AH23" si="37">C5*C3</f>
        <v>0</v>
      </c>
      <c r="D23" s="72">
        <f t="shared" si="37"/>
        <v>0</v>
      </c>
      <c r="E23" s="72">
        <f t="shared" si="37"/>
        <v>0</v>
      </c>
      <c r="F23" s="72">
        <f t="shared" si="37"/>
        <v>0</v>
      </c>
      <c r="G23" s="72">
        <f t="shared" si="37"/>
        <v>0.8</v>
      </c>
      <c r="H23" s="72">
        <f t="shared" si="37"/>
        <v>4</v>
      </c>
      <c r="I23" s="72">
        <f t="shared" si="37"/>
        <v>2.4</v>
      </c>
      <c r="J23" s="72">
        <f t="shared" si="37"/>
        <v>11.2</v>
      </c>
      <c r="K23" s="72">
        <f t="shared" si="37"/>
        <v>28.8</v>
      </c>
      <c r="L23" s="72">
        <f t="shared" si="37"/>
        <v>46.800000000000004</v>
      </c>
      <c r="M23" s="72">
        <f t="shared" si="37"/>
        <v>112</v>
      </c>
      <c r="N23" s="72">
        <f t="shared" si="37"/>
        <v>116.60000000000001</v>
      </c>
      <c r="O23" s="72">
        <f t="shared" si="37"/>
        <v>204</v>
      </c>
      <c r="P23" s="72">
        <f t="shared" si="37"/>
        <v>304.2</v>
      </c>
      <c r="Q23" s="72">
        <f t="shared" si="37"/>
        <v>341.59999999999997</v>
      </c>
      <c r="R23" s="72">
        <f t="shared" si="37"/>
        <v>408</v>
      </c>
      <c r="S23" s="72">
        <f t="shared" si="37"/>
        <v>588.80000000000007</v>
      </c>
      <c r="T23" s="72">
        <f t="shared" si="37"/>
        <v>646</v>
      </c>
      <c r="U23" s="72">
        <f t="shared" si="37"/>
        <v>684</v>
      </c>
      <c r="V23" s="72">
        <f t="shared" si="37"/>
        <v>817</v>
      </c>
      <c r="W23" s="72">
        <f t="shared" si="37"/>
        <v>972</v>
      </c>
      <c r="X23" s="72">
        <f t="shared" si="37"/>
        <v>999.6</v>
      </c>
      <c r="Y23" s="72">
        <f t="shared" si="37"/>
        <v>1100</v>
      </c>
      <c r="Z23" s="72">
        <f t="shared" si="37"/>
        <v>1494.9999999999998</v>
      </c>
      <c r="AA23" s="72">
        <f t="shared" si="37"/>
        <v>1742.3999999999999</v>
      </c>
      <c r="AB23" s="72">
        <f t="shared" si="37"/>
        <v>1785</v>
      </c>
      <c r="AC23" s="72">
        <f t="shared" si="37"/>
        <v>2043.6000000000001</v>
      </c>
      <c r="AD23" s="72">
        <f t="shared" si="37"/>
        <v>2575.8000000000002</v>
      </c>
      <c r="AE23" s="72">
        <f t="shared" si="37"/>
        <v>2811.2</v>
      </c>
      <c r="AF23" s="72">
        <f t="shared" si="37"/>
        <v>2946.4</v>
      </c>
      <c r="AG23" s="72">
        <f t="shared" si="37"/>
        <v>3486</v>
      </c>
      <c r="AH23" s="72">
        <f t="shared" si="37"/>
        <v>3955.6</v>
      </c>
      <c r="AI23" s="72">
        <f t="shared" ref="AI23:BA23" si="38">AI5*AI3</f>
        <v>4627.2</v>
      </c>
      <c r="AJ23" s="72">
        <f t="shared" si="38"/>
        <v>5478</v>
      </c>
      <c r="AK23" s="72">
        <f t="shared" si="38"/>
        <v>6228.8</v>
      </c>
      <c r="AL23" s="72">
        <f t="shared" si="38"/>
        <v>6972</v>
      </c>
      <c r="AM23" s="72">
        <f t="shared" si="38"/>
        <v>8640</v>
      </c>
      <c r="AN23" s="72">
        <f t="shared" si="38"/>
        <v>9575.6</v>
      </c>
      <c r="AO23" s="72">
        <f t="shared" si="38"/>
        <v>11438</v>
      </c>
      <c r="AP23" s="72">
        <f t="shared" si="38"/>
        <v>12519</v>
      </c>
      <c r="AQ23" s="72">
        <f t="shared" si="38"/>
        <v>12616</v>
      </c>
      <c r="AR23" s="72">
        <f t="shared" si="38"/>
        <v>12119.599999999999</v>
      </c>
      <c r="AS23" s="72">
        <f t="shared" si="38"/>
        <v>11340</v>
      </c>
      <c r="AT23" s="72">
        <f t="shared" si="38"/>
        <v>9098.7999999999993</v>
      </c>
      <c r="AU23" s="72">
        <f t="shared" si="38"/>
        <v>6265.6</v>
      </c>
      <c r="AV23" s="72">
        <f t="shared" si="38"/>
        <v>3933</v>
      </c>
      <c r="AW23" s="72">
        <f t="shared" si="38"/>
        <v>1987.1999999999998</v>
      </c>
      <c r="AX23" s="72">
        <f t="shared" si="38"/>
        <v>883.6</v>
      </c>
      <c r="AY23" s="72">
        <f t="shared" si="38"/>
        <v>230.39999999999998</v>
      </c>
      <c r="AZ23" s="72">
        <f t="shared" si="38"/>
        <v>98</v>
      </c>
      <c r="BA23" s="72">
        <f t="shared" si="38"/>
        <v>0</v>
      </c>
      <c r="BB23" s="73">
        <f t="shared" si="31"/>
        <v>154279.6</v>
      </c>
      <c r="BC23" s="73"/>
      <c r="BD23" s="77"/>
      <c r="BE23" s="76"/>
      <c r="BF23" s="74"/>
      <c r="BG23" s="75">
        <f t="shared" si="32"/>
        <v>0</v>
      </c>
      <c r="BH23" s="76" t="e">
        <f t="shared" si="33"/>
        <v>#N/A</v>
      </c>
      <c r="BI23" s="74">
        <f t="shared" si="34"/>
        <v>58572.19999999999</v>
      </c>
      <c r="BJ23" s="75">
        <f t="shared" si="35"/>
        <v>0.37964967500563901</v>
      </c>
      <c r="BK23" s="76" t="e">
        <f t="shared" si="36"/>
        <v>#N/A</v>
      </c>
    </row>
    <row r="24" spans="1:70" ht="19.5" customHeight="1">
      <c r="A24" s="70">
        <v>4</v>
      </c>
      <c r="B24" s="71" t="s">
        <v>226</v>
      </c>
      <c r="C24" s="72">
        <f t="shared" ref="C24:AH24" si="39">C6*C3</f>
        <v>0</v>
      </c>
      <c r="D24" s="72">
        <f t="shared" si="39"/>
        <v>0</v>
      </c>
      <c r="E24" s="72">
        <f t="shared" si="39"/>
        <v>0</v>
      </c>
      <c r="F24" s="72">
        <f t="shared" si="39"/>
        <v>0</v>
      </c>
      <c r="G24" s="72">
        <f t="shared" si="39"/>
        <v>0</v>
      </c>
      <c r="H24" s="72">
        <f t="shared" si="39"/>
        <v>0</v>
      </c>
      <c r="I24" s="72">
        <f t="shared" si="39"/>
        <v>1.2</v>
      </c>
      <c r="J24" s="72">
        <f t="shared" si="39"/>
        <v>2.8</v>
      </c>
      <c r="K24" s="72">
        <f t="shared" si="39"/>
        <v>1.6</v>
      </c>
      <c r="L24" s="72">
        <f t="shared" si="39"/>
        <v>5.4</v>
      </c>
      <c r="M24" s="72">
        <f t="shared" si="39"/>
        <v>6</v>
      </c>
      <c r="N24" s="72">
        <f t="shared" si="39"/>
        <v>11</v>
      </c>
      <c r="O24" s="72">
        <f t="shared" si="39"/>
        <v>21.599999999999998</v>
      </c>
      <c r="P24" s="72">
        <f t="shared" si="39"/>
        <v>39</v>
      </c>
      <c r="Q24" s="72">
        <f t="shared" si="39"/>
        <v>56</v>
      </c>
      <c r="R24" s="72">
        <f t="shared" si="39"/>
        <v>57</v>
      </c>
      <c r="S24" s="72">
        <f t="shared" si="39"/>
        <v>70.400000000000006</v>
      </c>
      <c r="T24" s="72">
        <f t="shared" si="39"/>
        <v>112.2</v>
      </c>
      <c r="U24" s="72">
        <f t="shared" si="39"/>
        <v>111.60000000000001</v>
      </c>
      <c r="V24" s="72">
        <f t="shared" si="39"/>
        <v>190</v>
      </c>
      <c r="W24" s="72">
        <f t="shared" si="39"/>
        <v>216</v>
      </c>
      <c r="X24" s="72">
        <f t="shared" si="39"/>
        <v>277.2</v>
      </c>
      <c r="Y24" s="72">
        <f t="shared" si="39"/>
        <v>352</v>
      </c>
      <c r="Z24" s="72">
        <f t="shared" si="39"/>
        <v>441.59999999999997</v>
      </c>
      <c r="AA24" s="72">
        <f t="shared" si="39"/>
        <v>504</v>
      </c>
      <c r="AB24" s="72">
        <f t="shared" si="39"/>
        <v>745</v>
      </c>
      <c r="AC24" s="72">
        <f t="shared" si="39"/>
        <v>951.6</v>
      </c>
      <c r="AD24" s="72">
        <f t="shared" si="39"/>
        <v>1063.8000000000002</v>
      </c>
      <c r="AE24" s="72">
        <f t="shared" si="39"/>
        <v>1556.8</v>
      </c>
      <c r="AF24" s="72">
        <f t="shared" si="39"/>
        <v>1734.2</v>
      </c>
      <c r="AG24" s="72">
        <f t="shared" si="39"/>
        <v>2046</v>
      </c>
      <c r="AH24" s="72">
        <f t="shared" si="39"/>
        <v>2907.8</v>
      </c>
      <c r="AI24" s="72">
        <f t="shared" ref="AI24:BA24" si="40">AI6*AI3</f>
        <v>3532.8</v>
      </c>
      <c r="AJ24" s="72">
        <f t="shared" si="40"/>
        <v>4474.8</v>
      </c>
      <c r="AK24" s="72">
        <f t="shared" si="40"/>
        <v>4821.2</v>
      </c>
      <c r="AL24" s="72">
        <f t="shared" si="40"/>
        <v>5726</v>
      </c>
      <c r="AM24" s="72">
        <f t="shared" si="40"/>
        <v>6508.8</v>
      </c>
      <c r="AN24" s="72">
        <f t="shared" si="40"/>
        <v>7111.4000000000005</v>
      </c>
      <c r="AO24" s="72">
        <f t="shared" si="40"/>
        <v>7767.2</v>
      </c>
      <c r="AP24" s="72">
        <f t="shared" si="40"/>
        <v>7550.4</v>
      </c>
      <c r="AQ24" s="72">
        <f t="shared" si="40"/>
        <v>7704</v>
      </c>
      <c r="AR24" s="72">
        <f t="shared" si="40"/>
        <v>6830.5999999999995</v>
      </c>
      <c r="AS24" s="72">
        <f t="shared" si="40"/>
        <v>5149.2</v>
      </c>
      <c r="AT24" s="72">
        <f t="shared" si="40"/>
        <v>4454.8</v>
      </c>
      <c r="AU24" s="72">
        <f t="shared" si="40"/>
        <v>2499.2000000000003</v>
      </c>
      <c r="AV24" s="72">
        <f t="shared" si="40"/>
        <v>1602</v>
      </c>
      <c r="AW24" s="72">
        <f t="shared" si="40"/>
        <v>901.59999999999991</v>
      </c>
      <c r="AX24" s="72">
        <f t="shared" si="40"/>
        <v>329</v>
      </c>
      <c r="AY24" s="72">
        <f t="shared" si="40"/>
        <v>115.19999999999999</v>
      </c>
      <c r="AZ24" s="72">
        <f t="shared" si="40"/>
        <v>68.600000000000009</v>
      </c>
      <c r="BA24" s="72">
        <f t="shared" si="40"/>
        <v>9.9999999999999893</v>
      </c>
      <c r="BB24" s="73">
        <f t="shared" si="31"/>
        <v>90638.6</v>
      </c>
      <c r="BC24" s="73"/>
      <c r="BD24" s="77"/>
      <c r="BE24" s="76"/>
      <c r="BF24" s="74"/>
      <c r="BG24" s="75">
        <f t="shared" si="32"/>
        <v>0</v>
      </c>
      <c r="BH24" s="76" t="e">
        <f t="shared" si="33"/>
        <v>#N/A</v>
      </c>
      <c r="BI24" s="74">
        <f t="shared" si="34"/>
        <v>29664.199999999997</v>
      </c>
      <c r="BJ24" s="75">
        <f t="shared" si="35"/>
        <v>0.32727998887891024</v>
      </c>
      <c r="BK24" s="76" t="e">
        <f t="shared" si="36"/>
        <v>#N/A</v>
      </c>
    </row>
    <row r="25" spans="1:70" ht="19.5" customHeight="1">
      <c r="A25" s="70">
        <v>16</v>
      </c>
      <c r="B25" s="71" t="s">
        <v>16</v>
      </c>
      <c r="C25" s="72">
        <f t="shared" ref="C25:AH25" si="41">C7*C3</f>
        <v>0</v>
      </c>
      <c r="D25" s="72">
        <f t="shared" si="41"/>
        <v>0</v>
      </c>
      <c r="E25" s="72">
        <f t="shared" si="41"/>
        <v>0</v>
      </c>
      <c r="F25" s="72">
        <f t="shared" si="41"/>
        <v>0</v>
      </c>
      <c r="G25" s="72">
        <f t="shared" si="41"/>
        <v>0</v>
      </c>
      <c r="H25" s="72">
        <f t="shared" si="41"/>
        <v>1</v>
      </c>
      <c r="I25" s="72">
        <f t="shared" si="41"/>
        <v>1.2</v>
      </c>
      <c r="J25" s="72">
        <f t="shared" si="41"/>
        <v>11.2</v>
      </c>
      <c r="K25" s="72">
        <f t="shared" si="41"/>
        <v>19.200000000000003</v>
      </c>
      <c r="L25" s="72">
        <f t="shared" si="41"/>
        <v>34.200000000000003</v>
      </c>
      <c r="M25" s="72">
        <f t="shared" si="41"/>
        <v>42</v>
      </c>
      <c r="N25" s="72">
        <f t="shared" si="41"/>
        <v>63.800000000000004</v>
      </c>
      <c r="O25" s="72">
        <f t="shared" si="41"/>
        <v>120</v>
      </c>
      <c r="P25" s="72">
        <f t="shared" si="41"/>
        <v>153.4</v>
      </c>
      <c r="Q25" s="72">
        <f t="shared" si="41"/>
        <v>176.39999999999998</v>
      </c>
      <c r="R25" s="72">
        <f t="shared" si="41"/>
        <v>252</v>
      </c>
      <c r="S25" s="72">
        <f t="shared" si="41"/>
        <v>265.60000000000002</v>
      </c>
      <c r="T25" s="72">
        <f t="shared" si="41"/>
        <v>363.8</v>
      </c>
      <c r="U25" s="72">
        <f t="shared" si="41"/>
        <v>435.6</v>
      </c>
      <c r="V25" s="72">
        <f t="shared" si="41"/>
        <v>554.79999999999995</v>
      </c>
      <c r="W25" s="72">
        <f t="shared" si="41"/>
        <v>588</v>
      </c>
      <c r="X25" s="72">
        <f t="shared" si="41"/>
        <v>701.4</v>
      </c>
      <c r="Y25" s="72">
        <f t="shared" si="41"/>
        <v>796.40000000000009</v>
      </c>
      <c r="Z25" s="72">
        <f t="shared" si="41"/>
        <v>970.59999999999991</v>
      </c>
      <c r="AA25" s="72">
        <f t="shared" si="41"/>
        <v>1104</v>
      </c>
      <c r="AB25" s="72">
        <f t="shared" si="41"/>
        <v>1215</v>
      </c>
      <c r="AC25" s="72">
        <f t="shared" si="41"/>
        <v>1300</v>
      </c>
      <c r="AD25" s="72">
        <f t="shared" si="41"/>
        <v>1571.4</v>
      </c>
      <c r="AE25" s="72">
        <f t="shared" si="41"/>
        <v>1612.8</v>
      </c>
      <c r="AF25" s="72">
        <f t="shared" si="41"/>
        <v>1890.8</v>
      </c>
      <c r="AG25" s="72">
        <f t="shared" si="41"/>
        <v>2274</v>
      </c>
      <c r="AH25" s="72">
        <f t="shared" si="41"/>
        <v>2418</v>
      </c>
      <c r="AI25" s="72">
        <f t="shared" ref="AI25:BA25" si="42">AI7*AI3</f>
        <v>3174.4</v>
      </c>
      <c r="AJ25" s="72">
        <f t="shared" si="42"/>
        <v>3069</v>
      </c>
      <c r="AK25" s="72">
        <f t="shared" si="42"/>
        <v>3651.6</v>
      </c>
      <c r="AL25" s="72">
        <f t="shared" si="42"/>
        <v>4529</v>
      </c>
      <c r="AM25" s="72">
        <f t="shared" si="42"/>
        <v>5241.6000000000004</v>
      </c>
      <c r="AN25" s="72">
        <f t="shared" si="42"/>
        <v>6068</v>
      </c>
      <c r="AO25" s="72">
        <f t="shared" si="42"/>
        <v>6847.5999999999995</v>
      </c>
      <c r="AP25" s="72">
        <f t="shared" si="42"/>
        <v>7152.5999999999995</v>
      </c>
      <c r="AQ25" s="72">
        <f t="shared" si="42"/>
        <v>7776</v>
      </c>
      <c r="AR25" s="72">
        <f t="shared" si="42"/>
        <v>7412.7999999999993</v>
      </c>
      <c r="AS25" s="72">
        <f t="shared" si="42"/>
        <v>6913.2000000000007</v>
      </c>
      <c r="AT25" s="72">
        <f t="shared" si="42"/>
        <v>5263.2</v>
      </c>
      <c r="AU25" s="72">
        <f t="shared" si="42"/>
        <v>4083.2000000000003</v>
      </c>
      <c r="AV25" s="72">
        <f t="shared" si="42"/>
        <v>2628</v>
      </c>
      <c r="AW25" s="72">
        <f t="shared" si="42"/>
        <v>1444.3999999999999</v>
      </c>
      <c r="AX25" s="72">
        <f t="shared" si="42"/>
        <v>526.4</v>
      </c>
      <c r="AY25" s="72">
        <f t="shared" si="42"/>
        <v>211.2</v>
      </c>
      <c r="AZ25" s="72">
        <f t="shared" si="42"/>
        <v>29.400000000000002</v>
      </c>
      <c r="BA25" s="72">
        <f t="shared" si="42"/>
        <v>9.9999999999999893</v>
      </c>
      <c r="BB25" s="73">
        <f t="shared" si="31"/>
        <v>94968.199999999968</v>
      </c>
      <c r="BC25" s="73"/>
      <c r="BD25" s="77"/>
      <c r="BE25" s="76"/>
      <c r="BF25" s="74"/>
      <c r="BG25" s="75">
        <f t="shared" si="32"/>
        <v>0</v>
      </c>
      <c r="BH25" s="76" t="e">
        <f t="shared" si="33"/>
        <v>#N/A</v>
      </c>
      <c r="BI25" s="74">
        <f t="shared" si="34"/>
        <v>36297.800000000003</v>
      </c>
      <c r="BJ25" s="75">
        <f t="shared" si="35"/>
        <v>0.3822100450466579</v>
      </c>
      <c r="BK25" s="76" t="e">
        <f t="shared" si="36"/>
        <v>#N/A</v>
      </c>
    </row>
    <row r="26" spans="1:70" s="85" customFormat="1" ht="19.5" customHeight="1">
      <c r="A26" s="78">
        <v>19</v>
      </c>
      <c r="B26" s="79" t="s">
        <v>17</v>
      </c>
      <c r="C26" s="72">
        <f t="shared" ref="C26:AH26" si="43">C8*C3</f>
        <v>0</v>
      </c>
      <c r="D26" s="72">
        <f t="shared" si="43"/>
        <v>0</v>
      </c>
      <c r="E26" s="72">
        <f t="shared" si="43"/>
        <v>0</v>
      </c>
      <c r="F26" s="72">
        <f t="shared" si="43"/>
        <v>0</v>
      </c>
      <c r="G26" s="72">
        <f t="shared" si="43"/>
        <v>0.8</v>
      </c>
      <c r="H26" s="72">
        <f t="shared" si="43"/>
        <v>3</v>
      </c>
      <c r="I26" s="72">
        <f t="shared" si="43"/>
        <v>1.2</v>
      </c>
      <c r="J26" s="72">
        <f t="shared" si="43"/>
        <v>9.7999999999999989</v>
      </c>
      <c r="K26" s="72">
        <f t="shared" si="43"/>
        <v>17.600000000000001</v>
      </c>
      <c r="L26" s="72">
        <f t="shared" si="43"/>
        <v>32.4</v>
      </c>
      <c r="M26" s="72">
        <f t="shared" si="43"/>
        <v>62</v>
      </c>
      <c r="N26" s="72">
        <f t="shared" si="43"/>
        <v>118.80000000000001</v>
      </c>
      <c r="O26" s="72">
        <f t="shared" si="43"/>
        <v>141.6</v>
      </c>
      <c r="P26" s="72">
        <f t="shared" si="43"/>
        <v>166.4</v>
      </c>
      <c r="Q26" s="72">
        <f t="shared" si="43"/>
        <v>235.2</v>
      </c>
      <c r="R26" s="72">
        <f t="shared" si="43"/>
        <v>315</v>
      </c>
      <c r="S26" s="72">
        <f t="shared" si="43"/>
        <v>374.40000000000003</v>
      </c>
      <c r="T26" s="72">
        <f t="shared" si="43"/>
        <v>408</v>
      </c>
      <c r="U26" s="72">
        <f t="shared" si="43"/>
        <v>450</v>
      </c>
      <c r="V26" s="72">
        <f t="shared" si="43"/>
        <v>551</v>
      </c>
      <c r="W26" s="72">
        <f t="shared" si="43"/>
        <v>720</v>
      </c>
      <c r="X26" s="72">
        <f t="shared" si="43"/>
        <v>840</v>
      </c>
      <c r="Y26" s="72">
        <f t="shared" si="43"/>
        <v>1025.2</v>
      </c>
      <c r="Z26" s="72">
        <f t="shared" si="43"/>
        <v>1196</v>
      </c>
      <c r="AA26" s="72">
        <f t="shared" si="43"/>
        <v>1084.8</v>
      </c>
      <c r="AB26" s="72">
        <f t="shared" si="43"/>
        <v>1420</v>
      </c>
      <c r="AC26" s="72">
        <f t="shared" si="43"/>
        <v>1648.4</v>
      </c>
      <c r="AD26" s="72">
        <f t="shared" si="43"/>
        <v>1879.2</v>
      </c>
      <c r="AE26" s="72">
        <f t="shared" si="43"/>
        <v>2077.6</v>
      </c>
      <c r="AF26" s="72">
        <f t="shared" si="43"/>
        <v>2296.7999999999997</v>
      </c>
      <c r="AG26" s="72">
        <f t="shared" si="43"/>
        <v>2808</v>
      </c>
      <c r="AH26" s="72">
        <f t="shared" si="43"/>
        <v>3385.2000000000003</v>
      </c>
      <c r="AI26" s="72">
        <f t="shared" ref="AI26:BA26" si="44">AI8*AI3</f>
        <v>3436.8</v>
      </c>
      <c r="AJ26" s="72">
        <f t="shared" si="44"/>
        <v>3762</v>
      </c>
      <c r="AK26" s="72">
        <f t="shared" si="44"/>
        <v>4399.5999999999995</v>
      </c>
      <c r="AL26" s="72">
        <f t="shared" si="44"/>
        <v>5453</v>
      </c>
      <c r="AM26" s="72">
        <f t="shared" si="44"/>
        <v>5716.8</v>
      </c>
      <c r="AN26" s="72">
        <f t="shared" si="44"/>
        <v>6371.4000000000005</v>
      </c>
      <c r="AO26" s="72">
        <f t="shared" si="44"/>
        <v>6992</v>
      </c>
      <c r="AP26" s="72">
        <f t="shared" si="44"/>
        <v>7620.5999999999995</v>
      </c>
      <c r="AQ26" s="72">
        <f t="shared" si="44"/>
        <v>8240</v>
      </c>
      <c r="AR26" s="72">
        <f t="shared" si="44"/>
        <v>8683.7999999999993</v>
      </c>
      <c r="AS26" s="72">
        <f t="shared" si="44"/>
        <v>8400</v>
      </c>
      <c r="AT26" s="72">
        <f t="shared" si="44"/>
        <v>6166.2</v>
      </c>
      <c r="AU26" s="72">
        <f t="shared" si="44"/>
        <v>4338.4000000000005</v>
      </c>
      <c r="AV26" s="72">
        <f t="shared" si="44"/>
        <v>2871</v>
      </c>
      <c r="AW26" s="72">
        <f t="shared" si="44"/>
        <v>1416.8</v>
      </c>
      <c r="AX26" s="72">
        <f t="shared" si="44"/>
        <v>836.6</v>
      </c>
      <c r="AY26" s="72">
        <f t="shared" si="44"/>
        <v>278.39999999999998</v>
      </c>
      <c r="AZ26" s="72">
        <f t="shared" si="44"/>
        <v>78.400000000000006</v>
      </c>
      <c r="BA26" s="72">
        <f t="shared" si="44"/>
        <v>9.9999999999999893</v>
      </c>
      <c r="BB26" s="73">
        <f t="shared" si="31"/>
        <v>108340.2</v>
      </c>
      <c r="BC26" s="80"/>
      <c r="BD26" s="81"/>
      <c r="BE26" s="82"/>
      <c r="BF26" s="83"/>
      <c r="BG26" s="84">
        <f t="shared" si="32"/>
        <v>0</v>
      </c>
      <c r="BH26" s="82" t="e">
        <f t="shared" si="33"/>
        <v>#N/A</v>
      </c>
      <c r="BI26" s="83">
        <f t="shared" si="34"/>
        <v>41319.600000000006</v>
      </c>
      <c r="BJ26" s="84">
        <f t="shared" si="35"/>
        <v>0.38138751820653838</v>
      </c>
      <c r="BK26" s="82" t="e">
        <f t="shared" si="36"/>
        <v>#N/A</v>
      </c>
    </row>
    <row r="27" spans="1:70" ht="19.5" customHeight="1">
      <c r="A27" s="70">
        <v>25</v>
      </c>
      <c r="B27" s="71" t="s">
        <v>388</v>
      </c>
      <c r="C27" s="72">
        <f t="shared" ref="C27:AH27" si="45">C9*C3</f>
        <v>0</v>
      </c>
      <c r="D27" s="72">
        <f t="shared" si="45"/>
        <v>0</v>
      </c>
      <c r="E27" s="72">
        <f t="shared" si="45"/>
        <v>0</v>
      </c>
      <c r="F27" s="72">
        <f t="shared" si="45"/>
        <v>0</v>
      </c>
      <c r="G27" s="72">
        <f t="shared" si="45"/>
        <v>0</v>
      </c>
      <c r="H27" s="72">
        <f t="shared" si="45"/>
        <v>2</v>
      </c>
      <c r="I27" s="72">
        <f t="shared" si="45"/>
        <v>3.5999999999999996</v>
      </c>
      <c r="J27" s="72">
        <f t="shared" si="45"/>
        <v>1.4</v>
      </c>
      <c r="K27" s="72">
        <f t="shared" si="45"/>
        <v>20.8</v>
      </c>
      <c r="L27" s="72">
        <f t="shared" si="45"/>
        <v>19.8</v>
      </c>
      <c r="M27" s="72">
        <f t="shared" si="45"/>
        <v>30</v>
      </c>
      <c r="N27" s="72">
        <f t="shared" si="45"/>
        <v>68.2</v>
      </c>
      <c r="O27" s="72">
        <f t="shared" si="45"/>
        <v>76.8</v>
      </c>
      <c r="P27" s="72">
        <f t="shared" si="45"/>
        <v>93.600000000000009</v>
      </c>
      <c r="Q27" s="72">
        <f t="shared" si="45"/>
        <v>112</v>
      </c>
      <c r="R27" s="72">
        <f t="shared" si="45"/>
        <v>123</v>
      </c>
      <c r="S27" s="72">
        <f t="shared" si="45"/>
        <v>147.20000000000002</v>
      </c>
      <c r="T27" s="72">
        <f t="shared" si="45"/>
        <v>170</v>
      </c>
      <c r="U27" s="72">
        <f t="shared" si="45"/>
        <v>226.8</v>
      </c>
      <c r="V27" s="72">
        <f t="shared" si="45"/>
        <v>292.59999999999997</v>
      </c>
      <c r="W27" s="72">
        <f t="shared" si="45"/>
        <v>328</v>
      </c>
      <c r="X27" s="72">
        <f t="shared" si="45"/>
        <v>340.2</v>
      </c>
      <c r="Y27" s="72">
        <f t="shared" si="45"/>
        <v>435.6</v>
      </c>
      <c r="Z27" s="72">
        <f t="shared" si="45"/>
        <v>515.19999999999993</v>
      </c>
      <c r="AA27" s="72">
        <f t="shared" si="45"/>
        <v>513.6</v>
      </c>
      <c r="AB27" s="72">
        <f t="shared" si="45"/>
        <v>640</v>
      </c>
      <c r="AC27" s="72">
        <f t="shared" si="45"/>
        <v>863.2</v>
      </c>
      <c r="AD27" s="72">
        <f t="shared" si="45"/>
        <v>950.40000000000009</v>
      </c>
      <c r="AE27" s="72">
        <f t="shared" si="45"/>
        <v>1052.8</v>
      </c>
      <c r="AF27" s="72">
        <f t="shared" si="45"/>
        <v>1252.8</v>
      </c>
      <c r="AG27" s="72">
        <f t="shared" si="45"/>
        <v>1452</v>
      </c>
      <c r="AH27" s="72">
        <f t="shared" si="45"/>
        <v>1816.6000000000001</v>
      </c>
      <c r="AI27" s="72">
        <f t="shared" ref="AI27:BA27" si="46">AI9*AI3</f>
        <v>2080</v>
      </c>
      <c r="AJ27" s="72">
        <f t="shared" si="46"/>
        <v>2442</v>
      </c>
      <c r="AK27" s="72">
        <f t="shared" si="46"/>
        <v>2692.7999999999997</v>
      </c>
      <c r="AL27" s="72">
        <f t="shared" si="46"/>
        <v>3290</v>
      </c>
      <c r="AM27" s="72">
        <f t="shared" si="46"/>
        <v>3607.2000000000003</v>
      </c>
      <c r="AN27" s="72">
        <f t="shared" si="46"/>
        <v>4092.2000000000003</v>
      </c>
      <c r="AO27" s="72">
        <f t="shared" si="46"/>
        <v>4681.5999999999995</v>
      </c>
      <c r="AP27" s="72">
        <f t="shared" si="46"/>
        <v>5077.8</v>
      </c>
      <c r="AQ27" s="72">
        <f t="shared" si="46"/>
        <v>5200</v>
      </c>
      <c r="AR27" s="72">
        <f t="shared" si="46"/>
        <v>5223.3999999999996</v>
      </c>
      <c r="AS27" s="72">
        <f t="shared" si="46"/>
        <v>4695.6000000000004</v>
      </c>
      <c r="AT27" s="72">
        <f t="shared" si="46"/>
        <v>3775.3999999999996</v>
      </c>
      <c r="AU27" s="72">
        <f t="shared" si="46"/>
        <v>2279.2000000000003</v>
      </c>
      <c r="AV27" s="72">
        <f t="shared" si="46"/>
        <v>1422</v>
      </c>
      <c r="AW27" s="72">
        <f t="shared" si="46"/>
        <v>754.4</v>
      </c>
      <c r="AX27" s="72">
        <f t="shared" si="46"/>
        <v>235</v>
      </c>
      <c r="AY27" s="72">
        <f t="shared" si="46"/>
        <v>86.399999999999991</v>
      </c>
      <c r="AZ27" s="72">
        <f t="shared" si="46"/>
        <v>19.600000000000001</v>
      </c>
      <c r="BA27" s="72">
        <f t="shared" si="46"/>
        <v>0</v>
      </c>
      <c r="BB27" s="73">
        <f t="shared" si="31"/>
        <v>63202.8</v>
      </c>
      <c r="BC27" s="73"/>
      <c r="BD27" s="77"/>
      <c r="BE27" s="76"/>
      <c r="BF27" s="74"/>
      <c r="BG27" s="75">
        <f t="shared" si="32"/>
        <v>0</v>
      </c>
      <c r="BH27" s="76" t="e">
        <f t="shared" si="33"/>
        <v>#N/A</v>
      </c>
      <c r="BI27" s="74">
        <f t="shared" si="34"/>
        <v>23691.000000000004</v>
      </c>
      <c r="BJ27" s="75">
        <f t="shared" si="35"/>
        <v>0.37484098805749116</v>
      </c>
      <c r="BK27" s="76" t="e">
        <f t="shared" si="36"/>
        <v>#N/A</v>
      </c>
    </row>
    <row r="28" spans="1:70" ht="19.5" customHeight="1">
      <c r="A28" s="70">
        <v>27</v>
      </c>
      <c r="B28" s="71" t="s">
        <v>18</v>
      </c>
      <c r="C28" s="72">
        <f t="shared" ref="C28:AH28" si="47">C10*C3</f>
        <v>0</v>
      </c>
      <c r="D28" s="72">
        <f t="shared" si="47"/>
        <v>0</v>
      </c>
      <c r="E28" s="72">
        <f t="shared" si="47"/>
        <v>0</v>
      </c>
      <c r="F28" s="72">
        <f t="shared" si="47"/>
        <v>0</v>
      </c>
      <c r="G28" s="72">
        <f t="shared" si="47"/>
        <v>0</v>
      </c>
      <c r="H28" s="72">
        <f t="shared" si="47"/>
        <v>0</v>
      </c>
      <c r="I28" s="72">
        <f t="shared" si="47"/>
        <v>1.2</v>
      </c>
      <c r="J28" s="72">
        <f t="shared" si="47"/>
        <v>2.8</v>
      </c>
      <c r="K28" s="72">
        <f t="shared" si="47"/>
        <v>6.4</v>
      </c>
      <c r="L28" s="72">
        <f t="shared" si="47"/>
        <v>5.4</v>
      </c>
      <c r="M28" s="72">
        <f t="shared" si="47"/>
        <v>14</v>
      </c>
      <c r="N28" s="72">
        <f t="shared" si="47"/>
        <v>24.200000000000003</v>
      </c>
      <c r="O28" s="72">
        <f t="shared" si="47"/>
        <v>40.799999999999997</v>
      </c>
      <c r="P28" s="72">
        <f t="shared" si="47"/>
        <v>62.400000000000006</v>
      </c>
      <c r="Q28" s="72">
        <f t="shared" si="47"/>
        <v>86.8</v>
      </c>
      <c r="R28" s="72">
        <f t="shared" si="47"/>
        <v>111</v>
      </c>
      <c r="S28" s="72">
        <f t="shared" si="47"/>
        <v>169.60000000000002</v>
      </c>
      <c r="T28" s="72">
        <f t="shared" si="47"/>
        <v>176.79999999999998</v>
      </c>
      <c r="U28" s="72">
        <f t="shared" si="47"/>
        <v>234</v>
      </c>
      <c r="V28" s="72">
        <f t="shared" si="47"/>
        <v>311.59999999999997</v>
      </c>
      <c r="W28" s="72">
        <f t="shared" si="47"/>
        <v>400</v>
      </c>
      <c r="X28" s="72">
        <f t="shared" si="47"/>
        <v>415.8</v>
      </c>
      <c r="Y28" s="72">
        <f t="shared" si="47"/>
        <v>558.80000000000007</v>
      </c>
      <c r="Z28" s="72">
        <f t="shared" si="47"/>
        <v>644</v>
      </c>
      <c r="AA28" s="72">
        <f t="shared" si="47"/>
        <v>729.6</v>
      </c>
      <c r="AB28" s="72">
        <f t="shared" si="47"/>
        <v>1075</v>
      </c>
      <c r="AC28" s="72">
        <f t="shared" si="47"/>
        <v>1227.2</v>
      </c>
      <c r="AD28" s="72">
        <f t="shared" si="47"/>
        <v>1479.6000000000001</v>
      </c>
      <c r="AE28" s="72">
        <f t="shared" si="47"/>
        <v>1724.8</v>
      </c>
      <c r="AF28" s="72">
        <f t="shared" si="47"/>
        <v>1931.3999999999999</v>
      </c>
      <c r="AG28" s="72">
        <f t="shared" si="47"/>
        <v>2268</v>
      </c>
      <c r="AH28" s="72">
        <f t="shared" si="47"/>
        <v>2982.2000000000003</v>
      </c>
      <c r="AI28" s="72">
        <f t="shared" ref="AI28:BA28" si="48">AI10*AI3</f>
        <v>3353.6000000000004</v>
      </c>
      <c r="AJ28" s="72">
        <f t="shared" si="48"/>
        <v>4316.3999999999996</v>
      </c>
      <c r="AK28" s="72">
        <f t="shared" si="48"/>
        <v>5052.3999999999996</v>
      </c>
      <c r="AL28" s="72">
        <f t="shared" si="48"/>
        <v>6622</v>
      </c>
      <c r="AM28" s="72">
        <f t="shared" si="48"/>
        <v>7869.6</v>
      </c>
      <c r="AN28" s="72">
        <f t="shared" si="48"/>
        <v>9331.4</v>
      </c>
      <c r="AO28" s="72">
        <f t="shared" si="48"/>
        <v>11134</v>
      </c>
      <c r="AP28" s="72">
        <f t="shared" si="48"/>
        <v>12534.6</v>
      </c>
      <c r="AQ28" s="72">
        <f t="shared" si="48"/>
        <v>13576</v>
      </c>
      <c r="AR28" s="72">
        <f t="shared" si="48"/>
        <v>14292.599999999999</v>
      </c>
      <c r="AS28" s="72">
        <f t="shared" si="48"/>
        <v>13322.400000000001</v>
      </c>
      <c r="AT28" s="72">
        <f t="shared" si="48"/>
        <v>10707</v>
      </c>
      <c r="AU28" s="72">
        <f t="shared" si="48"/>
        <v>8060.8000000000011</v>
      </c>
      <c r="AV28" s="72">
        <f t="shared" si="48"/>
        <v>4815</v>
      </c>
      <c r="AW28" s="72">
        <f t="shared" si="48"/>
        <v>2484</v>
      </c>
      <c r="AX28" s="72">
        <f t="shared" si="48"/>
        <v>893</v>
      </c>
      <c r="AY28" s="72">
        <f t="shared" si="48"/>
        <v>432</v>
      </c>
      <c r="AZ28" s="72">
        <f t="shared" si="48"/>
        <v>78.400000000000006</v>
      </c>
      <c r="BA28" s="72">
        <f t="shared" si="48"/>
        <v>19.999999999999979</v>
      </c>
      <c r="BB28" s="73">
        <f t="shared" si="31"/>
        <v>145578.59999999998</v>
      </c>
      <c r="BC28" s="73"/>
      <c r="BD28" s="77"/>
      <c r="BE28" s="76"/>
      <c r="BF28" s="74"/>
      <c r="BG28" s="75">
        <f t="shared" si="32"/>
        <v>0</v>
      </c>
      <c r="BH28" s="76" t="e">
        <f t="shared" si="33"/>
        <v>#N/A</v>
      </c>
      <c r="BI28" s="74">
        <f t="shared" si="34"/>
        <v>68681.2</v>
      </c>
      <c r="BJ28" s="75">
        <f t="shared" si="35"/>
        <v>0.47178087988207063</v>
      </c>
      <c r="BK28" s="76" t="e">
        <f t="shared" si="36"/>
        <v>#N/A</v>
      </c>
    </row>
    <row r="29" spans="1:70" ht="19.5" customHeight="1">
      <c r="A29" s="70">
        <v>44</v>
      </c>
      <c r="B29" s="71" t="s">
        <v>389</v>
      </c>
      <c r="C29" s="72">
        <f t="shared" ref="C29:AH29" si="49">C11*C3</f>
        <v>0</v>
      </c>
      <c r="D29" s="72">
        <f t="shared" si="49"/>
        <v>0</v>
      </c>
      <c r="E29" s="72">
        <f t="shared" si="49"/>
        <v>0</v>
      </c>
      <c r="F29" s="72">
        <f t="shared" si="49"/>
        <v>0</v>
      </c>
      <c r="G29" s="72">
        <f t="shared" si="49"/>
        <v>0</v>
      </c>
      <c r="H29" s="72">
        <f t="shared" si="49"/>
        <v>2</v>
      </c>
      <c r="I29" s="72">
        <f t="shared" si="49"/>
        <v>3.5999999999999996</v>
      </c>
      <c r="J29" s="72">
        <f t="shared" si="49"/>
        <v>2.8</v>
      </c>
      <c r="K29" s="72">
        <f t="shared" si="49"/>
        <v>8</v>
      </c>
      <c r="L29" s="72">
        <f t="shared" si="49"/>
        <v>30.6</v>
      </c>
      <c r="M29" s="72">
        <f t="shared" si="49"/>
        <v>52</v>
      </c>
      <c r="N29" s="72">
        <f t="shared" si="49"/>
        <v>55.000000000000007</v>
      </c>
      <c r="O29" s="72">
        <f t="shared" si="49"/>
        <v>122.39999999999999</v>
      </c>
      <c r="P29" s="72">
        <f t="shared" si="49"/>
        <v>143</v>
      </c>
      <c r="Q29" s="72">
        <f t="shared" si="49"/>
        <v>280</v>
      </c>
      <c r="R29" s="72">
        <f t="shared" si="49"/>
        <v>318</v>
      </c>
      <c r="S29" s="72">
        <f t="shared" si="49"/>
        <v>374.40000000000003</v>
      </c>
      <c r="T29" s="72">
        <f t="shared" si="49"/>
        <v>462.4</v>
      </c>
      <c r="U29" s="72">
        <f t="shared" si="49"/>
        <v>460.8</v>
      </c>
      <c r="V29" s="72">
        <f t="shared" si="49"/>
        <v>627</v>
      </c>
      <c r="W29" s="72">
        <f t="shared" si="49"/>
        <v>724</v>
      </c>
      <c r="X29" s="72">
        <f t="shared" si="49"/>
        <v>869.40000000000009</v>
      </c>
      <c r="Y29" s="72">
        <f t="shared" si="49"/>
        <v>1130.8000000000002</v>
      </c>
      <c r="Z29" s="72">
        <f t="shared" si="49"/>
        <v>1177.5999999999999</v>
      </c>
      <c r="AA29" s="72">
        <f t="shared" si="49"/>
        <v>1574.3999999999999</v>
      </c>
      <c r="AB29" s="72">
        <f t="shared" si="49"/>
        <v>1700</v>
      </c>
      <c r="AC29" s="72">
        <f t="shared" si="49"/>
        <v>2090.4</v>
      </c>
      <c r="AD29" s="72">
        <f t="shared" si="49"/>
        <v>2246.4</v>
      </c>
      <c r="AE29" s="72">
        <f t="shared" si="49"/>
        <v>2643.2</v>
      </c>
      <c r="AF29" s="72">
        <f t="shared" si="49"/>
        <v>2569.4</v>
      </c>
      <c r="AG29" s="72">
        <f t="shared" si="49"/>
        <v>3240</v>
      </c>
      <c r="AH29" s="72">
        <f t="shared" si="49"/>
        <v>3751</v>
      </c>
      <c r="AI29" s="72">
        <f t="shared" ref="AI29:BA29" si="50">AI11*AI3</f>
        <v>4550.4000000000005</v>
      </c>
      <c r="AJ29" s="72">
        <f t="shared" si="50"/>
        <v>4910.3999999999996</v>
      </c>
      <c r="AK29" s="72">
        <f t="shared" si="50"/>
        <v>5990.8</v>
      </c>
      <c r="AL29" s="72">
        <f t="shared" si="50"/>
        <v>6930</v>
      </c>
      <c r="AM29" s="72">
        <f t="shared" si="50"/>
        <v>7286.4000000000005</v>
      </c>
      <c r="AN29" s="72">
        <f t="shared" si="50"/>
        <v>8436</v>
      </c>
      <c r="AO29" s="72">
        <f t="shared" si="50"/>
        <v>9553.1999999999989</v>
      </c>
      <c r="AP29" s="72">
        <f t="shared" si="50"/>
        <v>10631.4</v>
      </c>
      <c r="AQ29" s="72">
        <f t="shared" si="50"/>
        <v>11048</v>
      </c>
      <c r="AR29" s="72">
        <f t="shared" si="50"/>
        <v>11389.8</v>
      </c>
      <c r="AS29" s="72">
        <f t="shared" si="50"/>
        <v>10306.800000000001</v>
      </c>
      <c r="AT29" s="72">
        <f t="shared" si="50"/>
        <v>8419.4</v>
      </c>
      <c r="AU29" s="72">
        <f t="shared" si="50"/>
        <v>6380.0000000000009</v>
      </c>
      <c r="AV29" s="72">
        <f t="shared" si="50"/>
        <v>4167</v>
      </c>
      <c r="AW29" s="72">
        <f t="shared" si="50"/>
        <v>1996.3999999999999</v>
      </c>
      <c r="AX29" s="72">
        <f t="shared" si="50"/>
        <v>977.6</v>
      </c>
      <c r="AY29" s="72">
        <f t="shared" si="50"/>
        <v>268.8</v>
      </c>
      <c r="AZ29" s="72">
        <f t="shared" si="50"/>
        <v>49</v>
      </c>
      <c r="BA29" s="72">
        <f t="shared" si="50"/>
        <v>9.9999999999999893</v>
      </c>
      <c r="BB29" s="73">
        <f t="shared" si="31"/>
        <v>139960</v>
      </c>
      <c r="BC29" s="73"/>
      <c r="BD29" s="77"/>
      <c r="BE29" s="76"/>
      <c r="BF29" s="74"/>
      <c r="BG29" s="75">
        <f t="shared" si="32"/>
        <v>0</v>
      </c>
      <c r="BH29" s="76" t="e">
        <f t="shared" si="33"/>
        <v>#N/A</v>
      </c>
      <c r="BI29" s="74">
        <f t="shared" si="34"/>
        <v>55012.800000000003</v>
      </c>
      <c r="BJ29" s="75">
        <f t="shared" si="35"/>
        <v>0.39306087453558164</v>
      </c>
      <c r="BK29" s="76" t="e">
        <f t="shared" si="36"/>
        <v>#N/A</v>
      </c>
    </row>
    <row r="30" spans="1:70" ht="19.5" customHeight="1">
      <c r="A30" s="70">
        <v>52</v>
      </c>
      <c r="B30" s="71" t="s">
        <v>19</v>
      </c>
      <c r="C30" s="72">
        <f t="shared" ref="C30:AH30" si="51">C12*C3</f>
        <v>0</v>
      </c>
      <c r="D30" s="72">
        <f t="shared" si="51"/>
        <v>0</v>
      </c>
      <c r="E30" s="72">
        <f t="shared" si="51"/>
        <v>0</v>
      </c>
      <c r="F30" s="72">
        <f t="shared" si="51"/>
        <v>0</v>
      </c>
      <c r="G30" s="72">
        <f t="shared" si="51"/>
        <v>0</v>
      </c>
      <c r="H30" s="72">
        <f t="shared" si="51"/>
        <v>0</v>
      </c>
      <c r="I30" s="72">
        <f t="shared" si="51"/>
        <v>2.4</v>
      </c>
      <c r="J30" s="72">
        <f t="shared" si="51"/>
        <v>4.1999999999999993</v>
      </c>
      <c r="K30" s="72">
        <f t="shared" si="51"/>
        <v>9.6000000000000014</v>
      </c>
      <c r="L30" s="72">
        <f t="shared" si="51"/>
        <v>10.8</v>
      </c>
      <c r="M30" s="72">
        <f t="shared" si="51"/>
        <v>24</v>
      </c>
      <c r="N30" s="72">
        <f t="shared" si="51"/>
        <v>44</v>
      </c>
      <c r="O30" s="72">
        <f t="shared" si="51"/>
        <v>60</v>
      </c>
      <c r="P30" s="72">
        <f t="shared" si="51"/>
        <v>96.2</v>
      </c>
      <c r="Q30" s="72">
        <f t="shared" si="51"/>
        <v>95.199999999999989</v>
      </c>
      <c r="R30" s="72">
        <f t="shared" si="51"/>
        <v>120</v>
      </c>
      <c r="S30" s="72">
        <f t="shared" si="51"/>
        <v>150.4</v>
      </c>
      <c r="T30" s="72">
        <f t="shared" si="51"/>
        <v>197.2</v>
      </c>
      <c r="U30" s="72">
        <f t="shared" si="51"/>
        <v>241.20000000000002</v>
      </c>
      <c r="V30" s="72">
        <f t="shared" si="51"/>
        <v>315.39999999999998</v>
      </c>
      <c r="W30" s="72">
        <f t="shared" si="51"/>
        <v>308</v>
      </c>
      <c r="X30" s="72">
        <f t="shared" si="51"/>
        <v>382.2</v>
      </c>
      <c r="Y30" s="72">
        <f t="shared" si="51"/>
        <v>519.20000000000005</v>
      </c>
      <c r="Z30" s="72">
        <f t="shared" si="51"/>
        <v>611.79999999999995</v>
      </c>
      <c r="AA30" s="72">
        <f t="shared" si="51"/>
        <v>633.6</v>
      </c>
      <c r="AB30" s="72">
        <f t="shared" si="51"/>
        <v>995</v>
      </c>
      <c r="AC30" s="72">
        <f t="shared" si="51"/>
        <v>1170</v>
      </c>
      <c r="AD30" s="72">
        <f t="shared" si="51"/>
        <v>1171.8000000000002</v>
      </c>
      <c r="AE30" s="72">
        <f t="shared" si="51"/>
        <v>1383.1999999999998</v>
      </c>
      <c r="AF30" s="72">
        <f t="shared" si="51"/>
        <v>1711</v>
      </c>
      <c r="AG30" s="72">
        <f t="shared" si="51"/>
        <v>1872</v>
      </c>
      <c r="AH30" s="72">
        <f t="shared" si="51"/>
        <v>2039.8</v>
      </c>
      <c r="AI30" s="72">
        <f t="shared" ref="AI30:BA30" si="52">AI12*AI3</f>
        <v>2265.6</v>
      </c>
      <c r="AJ30" s="72">
        <f t="shared" si="52"/>
        <v>2534.3999999999996</v>
      </c>
      <c r="AK30" s="72">
        <f t="shared" si="52"/>
        <v>3366</v>
      </c>
      <c r="AL30" s="72">
        <f t="shared" si="52"/>
        <v>3577</v>
      </c>
      <c r="AM30" s="72">
        <f t="shared" si="52"/>
        <v>4060.8</v>
      </c>
      <c r="AN30" s="72">
        <f t="shared" si="52"/>
        <v>4358.6000000000004</v>
      </c>
      <c r="AO30" s="72">
        <f t="shared" si="52"/>
        <v>5259.2</v>
      </c>
      <c r="AP30" s="72">
        <f t="shared" si="52"/>
        <v>5460</v>
      </c>
      <c r="AQ30" s="72">
        <f t="shared" si="52"/>
        <v>5840</v>
      </c>
      <c r="AR30" s="72">
        <f t="shared" si="52"/>
        <v>5748.2</v>
      </c>
      <c r="AS30" s="72">
        <f t="shared" si="52"/>
        <v>4821.6000000000004</v>
      </c>
      <c r="AT30" s="72">
        <f t="shared" si="52"/>
        <v>4583.8</v>
      </c>
      <c r="AU30" s="72">
        <f t="shared" si="52"/>
        <v>3176.8</v>
      </c>
      <c r="AV30" s="72">
        <f t="shared" si="52"/>
        <v>1854</v>
      </c>
      <c r="AW30" s="72">
        <f t="shared" si="52"/>
        <v>883.19999999999993</v>
      </c>
      <c r="AX30" s="72">
        <f t="shared" si="52"/>
        <v>394.8</v>
      </c>
      <c r="AY30" s="72">
        <f t="shared" si="52"/>
        <v>211.2</v>
      </c>
      <c r="AZ30" s="72">
        <f t="shared" si="52"/>
        <v>39.200000000000003</v>
      </c>
      <c r="BA30" s="72">
        <f t="shared" si="52"/>
        <v>9.9999999999999893</v>
      </c>
      <c r="BB30" s="73">
        <f t="shared" si="31"/>
        <v>72612.599999999991</v>
      </c>
      <c r="BC30" s="73"/>
      <c r="BD30" s="77"/>
      <c r="BE30" s="76"/>
      <c r="BF30" s="74"/>
      <c r="BG30" s="75">
        <f t="shared" si="32"/>
        <v>0</v>
      </c>
      <c r="BH30" s="76" t="e">
        <f t="shared" si="33"/>
        <v>#N/A</v>
      </c>
      <c r="BI30" s="74">
        <f t="shared" si="34"/>
        <v>27562.800000000003</v>
      </c>
      <c r="BJ30" s="75">
        <f t="shared" si="35"/>
        <v>0.37958701382404714</v>
      </c>
      <c r="BK30" s="76" t="e">
        <f t="shared" si="36"/>
        <v>#N/A</v>
      </c>
    </row>
    <row r="31" spans="1:70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70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AH33" si="53">D15*D3</f>
        <v>0</v>
      </c>
      <c r="E33" s="72">
        <f t="shared" si="53"/>
        <v>0</v>
      </c>
      <c r="F33" s="72">
        <f t="shared" si="53"/>
        <v>0</v>
      </c>
      <c r="G33" s="72">
        <f t="shared" si="53"/>
        <v>0.8</v>
      </c>
      <c r="H33" s="72">
        <f t="shared" si="53"/>
        <v>5</v>
      </c>
      <c r="I33" s="72">
        <f t="shared" si="53"/>
        <v>18</v>
      </c>
      <c r="J33" s="72">
        <f t="shared" si="53"/>
        <v>32.199999999999996</v>
      </c>
      <c r="K33" s="72">
        <f t="shared" si="53"/>
        <v>65.600000000000009</v>
      </c>
      <c r="L33" s="72">
        <f t="shared" si="53"/>
        <v>122.4</v>
      </c>
      <c r="M33" s="72">
        <f t="shared" si="53"/>
        <v>206</v>
      </c>
      <c r="N33" s="72">
        <f t="shared" si="53"/>
        <v>316.8</v>
      </c>
      <c r="O33" s="72">
        <f t="shared" si="53"/>
        <v>448.8</v>
      </c>
      <c r="P33" s="72">
        <f t="shared" si="53"/>
        <v>577.20000000000005</v>
      </c>
      <c r="Q33" s="72">
        <f t="shared" si="53"/>
        <v>781.19999999999993</v>
      </c>
      <c r="R33" s="72">
        <f t="shared" si="53"/>
        <v>912</v>
      </c>
      <c r="S33" s="72">
        <f t="shared" si="53"/>
        <v>937.6</v>
      </c>
      <c r="T33" s="72">
        <f t="shared" si="53"/>
        <v>1125.3999999999999</v>
      </c>
      <c r="U33" s="72">
        <f t="shared" si="53"/>
        <v>1314</v>
      </c>
      <c r="V33" s="72">
        <f t="shared" si="53"/>
        <v>1326.2</v>
      </c>
      <c r="W33" s="72">
        <f t="shared" si="53"/>
        <v>1372</v>
      </c>
      <c r="X33" s="72">
        <f t="shared" si="53"/>
        <v>1444.8</v>
      </c>
      <c r="Y33" s="72">
        <f t="shared" si="53"/>
        <v>1742.4</v>
      </c>
      <c r="Z33" s="72">
        <f t="shared" si="53"/>
        <v>1752.6</v>
      </c>
      <c r="AA33" s="72">
        <f t="shared" si="53"/>
        <v>2006.3999999999999</v>
      </c>
      <c r="AB33" s="72">
        <f t="shared" si="53"/>
        <v>2135</v>
      </c>
      <c r="AC33" s="72">
        <f t="shared" si="53"/>
        <v>2402.4</v>
      </c>
      <c r="AD33" s="72">
        <f t="shared" si="53"/>
        <v>2392.2000000000003</v>
      </c>
      <c r="AE33" s="72">
        <f t="shared" si="53"/>
        <v>2917.6</v>
      </c>
      <c r="AF33" s="72">
        <f t="shared" si="53"/>
        <v>3306</v>
      </c>
      <c r="AG33" s="72">
        <f t="shared" si="53"/>
        <v>3054</v>
      </c>
      <c r="AH33" s="72">
        <f t="shared" si="53"/>
        <v>3199.2000000000003</v>
      </c>
      <c r="AI33" s="72">
        <f t="shared" ref="AI33:BA33" si="54">AI15*AI3</f>
        <v>3660.8</v>
      </c>
      <c r="AJ33" s="72">
        <f t="shared" si="54"/>
        <v>3966.6</v>
      </c>
      <c r="AK33" s="72">
        <f t="shared" si="54"/>
        <v>4556</v>
      </c>
      <c r="AL33" s="72">
        <f t="shared" si="54"/>
        <v>4984</v>
      </c>
      <c r="AM33" s="72">
        <f t="shared" si="54"/>
        <v>4600.8</v>
      </c>
      <c r="AN33" s="72">
        <f t="shared" si="54"/>
        <v>5520.4000000000005</v>
      </c>
      <c r="AO33" s="72">
        <f t="shared" si="54"/>
        <v>5168</v>
      </c>
      <c r="AP33" s="72">
        <f t="shared" si="54"/>
        <v>5335.2</v>
      </c>
      <c r="AQ33" s="72">
        <f t="shared" si="54"/>
        <v>5160</v>
      </c>
      <c r="AR33" s="72">
        <f t="shared" si="54"/>
        <v>4288.5999999999995</v>
      </c>
      <c r="AS33" s="72">
        <f t="shared" si="54"/>
        <v>4023.6000000000004</v>
      </c>
      <c r="AT33" s="72">
        <f t="shared" si="54"/>
        <v>3526</v>
      </c>
      <c r="AU33" s="72">
        <f t="shared" si="54"/>
        <v>2578.4</v>
      </c>
      <c r="AV33" s="72">
        <f t="shared" si="54"/>
        <v>1917</v>
      </c>
      <c r="AW33" s="72">
        <f t="shared" si="54"/>
        <v>1288</v>
      </c>
      <c r="AX33" s="72">
        <f t="shared" si="54"/>
        <v>761.4</v>
      </c>
      <c r="AY33" s="72">
        <f t="shared" si="54"/>
        <v>374.4</v>
      </c>
      <c r="AZ33" s="72">
        <f t="shared" si="54"/>
        <v>156.80000000000001</v>
      </c>
      <c r="BA33" s="72">
        <f t="shared" si="54"/>
        <v>9.9999999999999893</v>
      </c>
      <c r="BB33" s="95">
        <f t="shared" ref="BB33" si="55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56">BK33/BB33</f>
        <v>0.34902413135112248</v>
      </c>
      <c r="BM33" s="27">
        <f t="shared" ref="BM33" si="57">SUM(AQ33:AU33)</f>
        <v>19576.599999999999</v>
      </c>
      <c r="BN33" s="26">
        <f t="shared" ref="BN33" si="58">BM33/BB33</f>
        <v>0.20019061292691057</v>
      </c>
      <c r="BO33" s="27">
        <f t="shared" ref="BO33" si="59">SUM(AV33:BA33)</f>
        <v>4507.6000000000004</v>
      </c>
      <c r="BP33" s="26">
        <f t="shared" ref="BP33" si="60">BO33/BB33</f>
        <v>4.6094786981873366E-2</v>
      </c>
      <c r="BQ33" s="140">
        <f t="shared" ref="BQ33" si="61">BA33</f>
        <v>9.9999999999999893</v>
      </c>
      <c r="BR33" s="141">
        <f t="shared" ref="BR33" si="62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72">
        <f>C17*C3</f>
        <v>0</v>
      </c>
      <c r="D35" s="72">
        <f t="shared" ref="D35:BA35" si="63">D17*D3</f>
        <v>0</v>
      </c>
      <c r="E35" s="72">
        <f t="shared" si="63"/>
        <v>0</v>
      </c>
      <c r="F35" s="72">
        <f t="shared" si="63"/>
        <v>0</v>
      </c>
      <c r="G35" s="72">
        <f t="shared" si="63"/>
        <v>0</v>
      </c>
      <c r="H35" s="72">
        <f t="shared" si="63"/>
        <v>1</v>
      </c>
      <c r="I35" s="72">
        <f t="shared" si="63"/>
        <v>4.8</v>
      </c>
      <c r="J35" s="72">
        <f t="shared" si="63"/>
        <v>2.8</v>
      </c>
      <c r="K35" s="72">
        <f t="shared" si="63"/>
        <v>19.200000000000003</v>
      </c>
      <c r="L35" s="72">
        <f t="shared" si="63"/>
        <v>30.6</v>
      </c>
      <c r="M35" s="72">
        <f t="shared" si="63"/>
        <v>74</v>
      </c>
      <c r="N35" s="72">
        <f t="shared" si="63"/>
        <v>99.000000000000014</v>
      </c>
      <c r="O35" s="72">
        <f t="shared" si="63"/>
        <v>170.4</v>
      </c>
      <c r="P35" s="72">
        <f t="shared" si="63"/>
        <v>218.4</v>
      </c>
      <c r="Q35" s="72">
        <f t="shared" si="63"/>
        <v>266</v>
      </c>
      <c r="R35" s="72">
        <f t="shared" si="63"/>
        <v>333</v>
      </c>
      <c r="S35" s="72">
        <f t="shared" si="63"/>
        <v>390.40000000000003</v>
      </c>
      <c r="T35" s="72">
        <f t="shared" si="63"/>
        <v>489.59999999999997</v>
      </c>
      <c r="U35" s="72">
        <f t="shared" si="63"/>
        <v>622.80000000000007</v>
      </c>
      <c r="V35" s="72">
        <f t="shared" si="63"/>
        <v>653.6</v>
      </c>
      <c r="W35" s="72">
        <f t="shared" si="63"/>
        <v>660</v>
      </c>
      <c r="X35" s="72">
        <f t="shared" si="63"/>
        <v>915.6</v>
      </c>
      <c r="Y35" s="72">
        <f t="shared" si="63"/>
        <v>937.2</v>
      </c>
      <c r="Z35" s="72">
        <f t="shared" si="63"/>
        <v>988.99999999999989</v>
      </c>
      <c r="AA35" s="72">
        <f t="shared" si="63"/>
        <v>1176</v>
      </c>
      <c r="AB35" s="72">
        <f t="shared" si="63"/>
        <v>1430</v>
      </c>
      <c r="AC35" s="72">
        <f t="shared" si="63"/>
        <v>1669.2</v>
      </c>
      <c r="AD35" s="72">
        <f t="shared" si="63"/>
        <v>1900.8000000000002</v>
      </c>
      <c r="AE35" s="72">
        <f t="shared" si="63"/>
        <v>2251.1999999999998</v>
      </c>
      <c r="AF35" s="72">
        <f t="shared" si="63"/>
        <v>2372.1999999999998</v>
      </c>
      <c r="AG35" s="72">
        <f t="shared" si="63"/>
        <v>2886</v>
      </c>
      <c r="AH35" s="72">
        <f t="shared" si="63"/>
        <v>3112.4</v>
      </c>
      <c r="AI35" s="72">
        <f t="shared" si="63"/>
        <v>3334.4</v>
      </c>
      <c r="AJ35" s="72">
        <f t="shared" si="63"/>
        <v>3273.6</v>
      </c>
      <c r="AK35" s="72">
        <f t="shared" si="63"/>
        <v>4345.2</v>
      </c>
      <c r="AL35" s="72">
        <f t="shared" si="63"/>
        <v>4459</v>
      </c>
      <c r="AM35" s="72">
        <f t="shared" si="63"/>
        <v>5032.8</v>
      </c>
      <c r="AN35" s="72">
        <f t="shared" si="63"/>
        <v>6068</v>
      </c>
      <c r="AO35" s="72">
        <f t="shared" si="63"/>
        <v>6695.5999999999995</v>
      </c>
      <c r="AP35" s="72">
        <f t="shared" si="63"/>
        <v>3829.7999999999997</v>
      </c>
      <c r="AQ35" s="72">
        <f t="shared" si="63"/>
        <v>7896</v>
      </c>
      <c r="AR35" s="72">
        <f t="shared" si="63"/>
        <v>8577.1999999999989</v>
      </c>
      <c r="AS35" s="72">
        <f t="shared" si="63"/>
        <v>7694.4000000000005</v>
      </c>
      <c r="AT35" s="72">
        <f t="shared" si="63"/>
        <v>7714.2</v>
      </c>
      <c r="AU35" s="72">
        <f t="shared" si="63"/>
        <v>6547.2000000000007</v>
      </c>
      <c r="AV35" s="72">
        <f t="shared" si="63"/>
        <v>4887</v>
      </c>
      <c r="AW35" s="72">
        <f t="shared" si="63"/>
        <v>3284.3999999999996</v>
      </c>
      <c r="AX35" s="72">
        <f t="shared" si="63"/>
        <v>1626.2</v>
      </c>
      <c r="AY35" s="72">
        <f t="shared" si="63"/>
        <v>643.19999999999993</v>
      </c>
      <c r="AZ35" s="72">
        <f t="shared" si="63"/>
        <v>205.8</v>
      </c>
      <c r="BA35" s="72">
        <f t="shared" si="63"/>
        <v>19.999999999999979</v>
      </c>
      <c r="BB35" s="95">
        <f>SUM(C35:BA35)</f>
        <v>109809.19999999998</v>
      </c>
      <c r="BE35" s="68">
        <f>BB35/BB8</f>
        <v>6.9684731564919398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O2:BP2"/>
    <mergeCell ref="BQ2:BR2"/>
    <mergeCell ref="BK2:BL2"/>
    <mergeCell ref="BM2:BN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3E66-6C60-4464-BDBD-EB944916B38B}">
  <dimension ref="A1:BR51"/>
  <sheetViews>
    <sheetView view="pageLayout" topLeftCell="BB7" zoomScale="70" zoomScaleNormal="55" zoomScalePageLayoutView="70" workbookViewId="0">
      <selection activeCell="BB36" sqref="BB36"/>
    </sheetView>
  </sheetViews>
  <sheetFormatPr defaultColWidth="12.85546875" defaultRowHeight="15" customHeight="1"/>
  <cols>
    <col min="1" max="1" width="4.7109375" style="67" customWidth="1"/>
    <col min="2" max="2" width="30.7109375" style="67" customWidth="1"/>
    <col min="3" max="13" width="6.5703125" style="67" customWidth="1"/>
    <col min="14" max="14" width="7.7109375" style="67" customWidth="1"/>
    <col min="15" max="15" width="8.42578125" style="67" customWidth="1"/>
    <col min="16" max="16" width="8.28515625" style="67" customWidth="1"/>
    <col min="17" max="17" width="7.5703125" style="67" customWidth="1"/>
    <col min="18" max="18" width="8.28515625" style="67" customWidth="1"/>
    <col min="19" max="19" width="9.42578125" style="67" customWidth="1"/>
    <col min="20" max="20" width="8.7109375" style="67" customWidth="1"/>
    <col min="21" max="21" width="8.28515625" style="67" customWidth="1"/>
    <col min="22" max="46" width="8" style="67" customWidth="1"/>
    <col min="47" max="47" width="9" style="67" customWidth="1"/>
    <col min="48" max="50" width="8" style="67" customWidth="1"/>
    <col min="51" max="51" width="7.7109375" style="67" customWidth="1"/>
    <col min="52" max="53" width="6.5703125" style="67" customWidth="1"/>
    <col min="54" max="54" width="12.85546875" style="67"/>
    <col min="55" max="56" width="8.85546875" style="68" customWidth="1"/>
    <col min="57" max="57" width="10.28515625" style="68" customWidth="1"/>
    <col min="58" max="63" width="8.85546875" style="68" customWidth="1"/>
    <col min="64" max="65" width="12.85546875" style="67"/>
    <col min="66" max="66" width="9.7109375" style="67" customWidth="1"/>
    <col min="67" max="16384" width="12.85546875" style="67"/>
  </cols>
  <sheetData>
    <row r="1" spans="1:70" ht="15.75" customHeight="1">
      <c r="A1" s="63" t="s">
        <v>223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6"/>
      <c r="AY1" s="66"/>
      <c r="AZ1" s="66"/>
      <c r="BA1" s="66"/>
      <c r="BB1" s="285" t="s">
        <v>93</v>
      </c>
      <c r="BC1" s="288" t="s">
        <v>91</v>
      </c>
      <c r="BD1" s="288"/>
      <c r="BE1" s="288" t="s">
        <v>90</v>
      </c>
      <c r="BF1" s="288"/>
      <c r="BG1" s="288"/>
      <c r="BH1" s="288"/>
      <c r="BI1" s="288"/>
      <c r="BJ1" s="288"/>
      <c r="BK1" s="288"/>
      <c r="BL1" s="288"/>
      <c r="BM1" s="288"/>
      <c r="BN1" s="288"/>
    </row>
    <row r="2" spans="1:70" ht="15.75" customHeight="1">
      <c r="A2" s="63" t="s">
        <v>382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6"/>
      <c r="AY2" s="66"/>
      <c r="AZ2" s="66"/>
      <c r="BA2" s="66"/>
      <c r="BB2" s="286"/>
      <c r="BC2" s="289" t="s">
        <v>2</v>
      </c>
      <c r="BD2" s="289" t="s">
        <v>3</v>
      </c>
      <c r="BE2" s="289" t="s">
        <v>2</v>
      </c>
      <c r="BF2" s="289" t="s">
        <v>3</v>
      </c>
      <c r="BG2" s="291" t="s">
        <v>87</v>
      </c>
      <c r="BH2" s="291"/>
      <c r="BI2" s="292" t="s">
        <v>227</v>
      </c>
      <c r="BJ2" s="292"/>
      <c r="BK2" s="281" t="s">
        <v>228</v>
      </c>
      <c r="BL2" s="281"/>
      <c r="BM2" s="284" t="s">
        <v>353</v>
      </c>
      <c r="BN2" s="282"/>
      <c r="BO2" s="281" t="s">
        <v>354</v>
      </c>
      <c r="BP2" s="282"/>
      <c r="BQ2" s="283">
        <v>10</v>
      </c>
      <c r="BR2" s="283"/>
    </row>
    <row r="3" spans="1:70" ht="15.75" customHeight="1">
      <c r="A3" s="69" t="s">
        <v>0</v>
      </c>
      <c r="B3" s="69" t="s">
        <v>13</v>
      </c>
      <c r="C3" s="69">
        <v>0</v>
      </c>
      <c r="D3" s="69">
        <v>0.2</v>
      </c>
      <c r="E3" s="69">
        <v>0.4</v>
      </c>
      <c r="F3" s="69">
        <v>0.6</v>
      </c>
      <c r="G3" s="69">
        <v>0.8</v>
      </c>
      <c r="H3" s="69">
        <v>1</v>
      </c>
      <c r="I3" s="69">
        <v>1.2</v>
      </c>
      <c r="J3" s="69">
        <v>1.4</v>
      </c>
      <c r="K3" s="69">
        <v>1.6</v>
      </c>
      <c r="L3" s="69">
        <v>1.8</v>
      </c>
      <c r="M3" s="69">
        <v>2</v>
      </c>
      <c r="N3" s="69">
        <v>2.2000000000000002</v>
      </c>
      <c r="O3" s="69">
        <v>2.4</v>
      </c>
      <c r="P3" s="69">
        <v>2.6</v>
      </c>
      <c r="Q3" s="69">
        <v>2.8</v>
      </c>
      <c r="R3" s="69">
        <v>3</v>
      </c>
      <c r="S3" s="69">
        <v>3.2</v>
      </c>
      <c r="T3" s="69">
        <v>3.4</v>
      </c>
      <c r="U3" s="69">
        <v>3.6</v>
      </c>
      <c r="V3" s="69">
        <v>3.8</v>
      </c>
      <c r="W3" s="69">
        <v>4</v>
      </c>
      <c r="X3" s="69">
        <v>4.2</v>
      </c>
      <c r="Y3" s="69">
        <v>4.4000000000000004</v>
      </c>
      <c r="Z3" s="69">
        <v>4.5999999999999996</v>
      </c>
      <c r="AA3" s="69">
        <v>4.8</v>
      </c>
      <c r="AB3" s="69">
        <v>5</v>
      </c>
      <c r="AC3" s="69">
        <v>5.2</v>
      </c>
      <c r="AD3" s="69">
        <v>5.4</v>
      </c>
      <c r="AE3" s="69">
        <v>5.6</v>
      </c>
      <c r="AF3" s="69">
        <v>5.8</v>
      </c>
      <c r="AG3" s="69">
        <v>6</v>
      </c>
      <c r="AH3" s="69">
        <v>6.2</v>
      </c>
      <c r="AI3" s="69">
        <v>6.4</v>
      </c>
      <c r="AJ3" s="69">
        <v>6.6</v>
      </c>
      <c r="AK3" s="69">
        <v>6.8</v>
      </c>
      <c r="AL3" s="69">
        <v>7</v>
      </c>
      <c r="AM3" s="69">
        <v>7.2</v>
      </c>
      <c r="AN3" s="69">
        <v>7.4</v>
      </c>
      <c r="AO3" s="69">
        <v>7.6</v>
      </c>
      <c r="AP3" s="69">
        <v>7.8</v>
      </c>
      <c r="AQ3" s="69">
        <v>8</v>
      </c>
      <c r="AR3" s="69">
        <v>8.1999999999999993</v>
      </c>
      <c r="AS3" s="69">
        <v>8.4</v>
      </c>
      <c r="AT3" s="69">
        <v>8.6</v>
      </c>
      <c r="AU3" s="69">
        <v>8.8000000000000007</v>
      </c>
      <c r="AV3" s="69">
        <v>9</v>
      </c>
      <c r="AW3" s="69">
        <v>9.1999999999999993</v>
      </c>
      <c r="AX3" s="69">
        <v>9.4</v>
      </c>
      <c r="AY3" s="69">
        <v>9.6</v>
      </c>
      <c r="AZ3" s="69">
        <v>9.8000000000000007</v>
      </c>
      <c r="BA3" s="69">
        <v>9.9999999999999893</v>
      </c>
      <c r="BB3" s="287"/>
      <c r="BC3" s="290"/>
      <c r="BD3" s="290"/>
      <c r="BE3" s="290"/>
      <c r="BF3" s="290"/>
      <c r="BG3" s="13" t="s">
        <v>92</v>
      </c>
      <c r="BH3" s="12" t="s">
        <v>14</v>
      </c>
      <c r="BI3" s="13" t="s">
        <v>92</v>
      </c>
      <c r="BJ3" s="12" t="s">
        <v>14</v>
      </c>
      <c r="BK3" s="13" t="s">
        <v>92</v>
      </c>
      <c r="BL3" s="12" t="s">
        <v>14</v>
      </c>
      <c r="BM3" s="13" t="s">
        <v>92</v>
      </c>
      <c r="BN3" s="12" t="s">
        <v>14</v>
      </c>
      <c r="BO3" s="13" t="s">
        <v>92</v>
      </c>
      <c r="BP3" s="12" t="s">
        <v>14</v>
      </c>
      <c r="BQ3" s="13" t="s">
        <v>92</v>
      </c>
      <c r="BR3" s="12" t="s">
        <v>14</v>
      </c>
    </row>
    <row r="4" spans="1:70" ht="15.75" customHeight="1">
      <c r="A4" s="70">
        <v>2</v>
      </c>
      <c r="B4" s="71" t="s">
        <v>225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72">
        <v>1</v>
      </c>
      <c r="I4" s="72">
        <v>3</v>
      </c>
      <c r="J4" s="72">
        <v>7</v>
      </c>
      <c r="K4" s="72">
        <v>15</v>
      </c>
      <c r="L4" s="72">
        <v>29</v>
      </c>
      <c r="M4" s="72">
        <v>51</v>
      </c>
      <c r="N4" s="72">
        <v>54</v>
      </c>
      <c r="O4" s="72">
        <v>69</v>
      </c>
      <c r="P4" s="72">
        <v>108</v>
      </c>
      <c r="Q4" s="72">
        <v>132</v>
      </c>
      <c r="R4" s="72">
        <v>147</v>
      </c>
      <c r="S4" s="72">
        <v>215</v>
      </c>
      <c r="T4" s="72">
        <v>250</v>
      </c>
      <c r="U4" s="72">
        <v>317</v>
      </c>
      <c r="V4" s="72">
        <v>338</v>
      </c>
      <c r="W4" s="72">
        <v>458</v>
      </c>
      <c r="X4" s="72">
        <v>569</v>
      </c>
      <c r="Y4" s="72">
        <v>687</v>
      </c>
      <c r="Z4" s="72">
        <v>865</v>
      </c>
      <c r="AA4" s="72">
        <v>971</v>
      </c>
      <c r="AB4" s="72">
        <v>1240</v>
      </c>
      <c r="AC4" s="72">
        <v>1448</v>
      </c>
      <c r="AD4" s="72">
        <v>1719</v>
      </c>
      <c r="AE4" s="72">
        <v>2094</v>
      </c>
      <c r="AF4" s="72">
        <v>2365</v>
      </c>
      <c r="AG4" s="72">
        <v>2731</v>
      </c>
      <c r="AH4" s="72">
        <v>3123</v>
      </c>
      <c r="AI4" s="72">
        <v>3544</v>
      </c>
      <c r="AJ4" s="72">
        <v>4026</v>
      </c>
      <c r="AK4" s="72">
        <v>4561</v>
      </c>
      <c r="AL4" s="72">
        <v>5094</v>
      </c>
      <c r="AM4" s="72">
        <v>5601</v>
      </c>
      <c r="AN4" s="72">
        <v>5866</v>
      </c>
      <c r="AO4" s="72">
        <v>6155</v>
      </c>
      <c r="AP4" s="72">
        <v>6320</v>
      </c>
      <c r="AQ4" s="72">
        <v>5953</v>
      </c>
      <c r="AR4" s="72">
        <v>5234</v>
      </c>
      <c r="AS4" s="72">
        <v>4339</v>
      </c>
      <c r="AT4" s="72">
        <v>3208</v>
      </c>
      <c r="AU4" s="72">
        <v>2143</v>
      </c>
      <c r="AV4" s="72">
        <v>1165</v>
      </c>
      <c r="AW4" s="72">
        <v>561</v>
      </c>
      <c r="AX4" s="72">
        <v>214</v>
      </c>
      <c r="AY4" s="72">
        <v>71</v>
      </c>
      <c r="AZ4" s="72">
        <v>27</v>
      </c>
      <c r="BA4" s="72">
        <v>6</v>
      </c>
      <c r="BB4" s="73">
        <f>SUM(C4:BA4)</f>
        <v>84094</v>
      </c>
      <c r="BC4" s="73">
        <v>7.16</v>
      </c>
      <c r="BD4" s="76">
        <v>2</v>
      </c>
      <c r="BE4" s="23">
        <f t="shared" ref="BE4:BE12" si="0">BB22/BB4</f>
        <v>7.0570766047518241</v>
      </c>
      <c r="BF4" s="22">
        <f t="shared" ref="BF4:BF12" si="1">RANK(BE4,$BE$4:$BE$12,0)</f>
        <v>3</v>
      </c>
      <c r="BG4" s="21">
        <f t="shared" ref="BG4:BG12" si="2">SUM(C4:AA4)</f>
        <v>5286</v>
      </c>
      <c r="BH4" s="24">
        <f t="shared" ref="BH4:BH12" si="3">BG4/BB4</f>
        <v>6.285823007586748E-2</v>
      </c>
      <c r="BI4" s="25">
        <f t="shared" ref="BI4:BI12" si="4">SUM(AB4:AI4)</f>
        <v>18264</v>
      </c>
      <c r="BJ4" s="26">
        <f t="shared" ref="BJ4:BJ12" si="5">BI4/BB4</f>
        <v>0.21718553047779865</v>
      </c>
      <c r="BK4" s="25">
        <f t="shared" ref="BK4:BK12" si="6">SUM(AJ4:AP4)</f>
        <v>37623</v>
      </c>
      <c r="BL4" s="26">
        <f t="shared" ref="BL4:BL12" si="7">BK4/BB4</f>
        <v>0.44739220396223273</v>
      </c>
      <c r="BM4" s="27">
        <f t="shared" ref="BM4:BM12" si="8">SUM(AQ4:AU4)</f>
        <v>20877</v>
      </c>
      <c r="BN4" s="26">
        <f t="shared" ref="BN4:BN12" si="9">BM4/BB4</f>
        <v>0.24825790187171498</v>
      </c>
      <c r="BO4" s="27">
        <f t="shared" ref="BO4:BO12" si="10">SUM(AV4:BA4)</f>
        <v>2044</v>
      </c>
      <c r="BP4" s="26">
        <f t="shared" ref="BP4:BP12" si="11">BO4/BB4</f>
        <v>2.4306133612386139E-2</v>
      </c>
      <c r="BQ4" s="140">
        <f t="shared" ref="BQ4:BQ12" si="12">BA4</f>
        <v>6</v>
      </c>
      <c r="BR4" s="141">
        <f t="shared" ref="BR4:BR12" si="13">BQ4/BB4</f>
        <v>7.134872880348182E-5</v>
      </c>
    </row>
    <row r="5" spans="1:70" ht="15.75" customHeight="1">
      <c r="A5" s="70">
        <v>3</v>
      </c>
      <c r="B5" s="71" t="s">
        <v>15</v>
      </c>
      <c r="C5" s="72">
        <v>0</v>
      </c>
      <c r="D5" s="72">
        <v>0</v>
      </c>
      <c r="E5" s="72">
        <v>0</v>
      </c>
      <c r="F5" s="72">
        <v>0</v>
      </c>
      <c r="G5" s="72">
        <v>1</v>
      </c>
      <c r="H5" s="72">
        <v>4</v>
      </c>
      <c r="I5" s="72">
        <v>2</v>
      </c>
      <c r="J5" s="72">
        <v>8</v>
      </c>
      <c r="K5" s="72">
        <v>18</v>
      </c>
      <c r="L5" s="72">
        <v>26</v>
      </c>
      <c r="M5" s="72">
        <v>56</v>
      </c>
      <c r="N5" s="72">
        <v>53</v>
      </c>
      <c r="O5" s="72">
        <v>85</v>
      </c>
      <c r="P5" s="72">
        <v>117</v>
      </c>
      <c r="Q5" s="72">
        <v>122</v>
      </c>
      <c r="R5" s="72">
        <v>136</v>
      </c>
      <c r="S5" s="72">
        <v>184</v>
      </c>
      <c r="T5" s="72">
        <v>190</v>
      </c>
      <c r="U5" s="72">
        <v>190</v>
      </c>
      <c r="V5" s="72">
        <v>215</v>
      </c>
      <c r="W5" s="72">
        <v>243</v>
      </c>
      <c r="X5" s="72">
        <v>238</v>
      </c>
      <c r="Y5" s="72">
        <v>250</v>
      </c>
      <c r="Z5" s="72">
        <v>325</v>
      </c>
      <c r="AA5" s="72">
        <v>363</v>
      </c>
      <c r="AB5" s="72">
        <v>357</v>
      </c>
      <c r="AC5" s="72">
        <v>393</v>
      </c>
      <c r="AD5" s="72">
        <v>477</v>
      </c>
      <c r="AE5" s="72">
        <v>502</v>
      </c>
      <c r="AF5" s="72">
        <v>508</v>
      </c>
      <c r="AG5" s="72">
        <v>581</v>
      </c>
      <c r="AH5" s="72">
        <v>638</v>
      </c>
      <c r="AI5" s="72">
        <v>723</v>
      </c>
      <c r="AJ5" s="72">
        <v>830</v>
      </c>
      <c r="AK5" s="72">
        <v>916</v>
      </c>
      <c r="AL5" s="72">
        <v>996</v>
      </c>
      <c r="AM5" s="72">
        <v>1200</v>
      </c>
      <c r="AN5" s="72">
        <v>1294</v>
      </c>
      <c r="AO5" s="72">
        <v>1505</v>
      </c>
      <c r="AP5" s="72">
        <v>1605</v>
      </c>
      <c r="AQ5" s="72">
        <v>1577</v>
      </c>
      <c r="AR5" s="72">
        <v>1478</v>
      </c>
      <c r="AS5" s="72">
        <v>1350</v>
      </c>
      <c r="AT5" s="72">
        <v>1058</v>
      </c>
      <c r="AU5" s="72">
        <v>712</v>
      </c>
      <c r="AV5" s="72">
        <v>437</v>
      </c>
      <c r="AW5" s="72">
        <v>216</v>
      </c>
      <c r="AX5" s="72">
        <v>94</v>
      </c>
      <c r="AY5" s="72">
        <v>24</v>
      </c>
      <c r="AZ5" s="72">
        <v>10</v>
      </c>
      <c r="BA5" s="72">
        <v>0</v>
      </c>
      <c r="BB5" s="73">
        <f t="shared" ref="BB5:BB12" si="14">SUM(C5:BA5)</f>
        <v>22307</v>
      </c>
      <c r="BC5" s="73">
        <v>6.9649999999999999</v>
      </c>
      <c r="BD5" s="76">
        <v>7</v>
      </c>
      <c r="BE5" s="23">
        <f t="shared" si="0"/>
        <v>6.9161967095530557</v>
      </c>
      <c r="BF5" s="22">
        <f t="shared" si="1"/>
        <v>8</v>
      </c>
      <c r="BG5" s="21">
        <f t="shared" si="2"/>
        <v>2826</v>
      </c>
      <c r="BH5" s="24">
        <f t="shared" si="3"/>
        <v>0.12668669027659479</v>
      </c>
      <c r="BI5" s="25">
        <f t="shared" si="4"/>
        <v>4179</v>
      </c>
      <c r="BJ5" s="26">
        <f t="shared" si="5"/>
        <v>0.18734029676783073</v>
      </c>
      <c r="BK5" s="25">
        <f t="shared" si="6"/>
        <v>8346</v>
      </c>
      <c r="BL5" s="26">
        <f t="shared" si="7"/>
        <v>0.37414264580624917</v>
      </c>
      <c r="BM5" s="27">
        <f t="shared" si="8"/>
        <v>6175</v>
      </c>
      <c r="BN5" s="26">
        <f t="shared" si="9"/>
        <v>0.27681893576007532</v>
      </c>
      <c r="BO5" s="27">
        <f t="shared" si="10"/>
        <v>781</v>
      </c>
      <c r="BP5" s="26">
        <f t="shared" si="11"/>
        <v>3.501143138925001E-2</v>
      </c>
      <c r="BQ5" s="140">
        <f t="shared" si="12"/>
        <v>0</v>
      </c>
      <c r="BR5" s="141">
        <f t="shared" si="13"/>
        <v>0</v>
      </c>
    </row>
    <row r="6" spans="1:70" ht="15.75" customHeight="1">
      <c r="A6" s="70">
        <v>4</v>
      </c>
      <c r="B6" s="71" t="s">
        <v>226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1</v>
      </c>
      <c r="J6" s="72">
        <v>2</v>
      </c>
      <c r="K6" s="72">
        <v>1</v>
      </c>
      <c r="L6" s="72">
        <v>3</v>
      </c>
      <c r="M6" s="72">
        <v>3</v>
      </c>
      <c r="N6" s="72">
        <v>5</v>
      </c>
      <c r="O6" s="72">
        <v>9</v>
      </c>
      <c r="P6" s="72">
        <v>15</v>
      </c>
      <c r="Q6" s="72">
        <v>20</v>
      </c>
      <c r="R6" s="72">
        <v>19</v>
      </c>
      <c r="S6" s="72">
        <v>22</v>
      </c>
      <c r="T6" s="72">
        <v>33</v>
      </c>
      <c r="U6" s="72">
        <v>31</v>
      </c>
      <c r="V6" s="72">
        <v>50</v>
      </c>
      <c r="W6" s="72">
        <v>54</v>
      </c>
      <c r="X6" s="72">
        <v>66</v>
      </c>
      <c r="Y6" s="72">
        <v>80</v>
      </c>
      <c r="Z6" s="72">
        <v>96</v>
      </c>
      <c r="AA6" s="72">
        <v>105</v>
      </c>
      <c r="AB6" s="72">
        <v>149</v>
      </c>
      <c r="AC6" s="72">
        <v>183</v>
      </c>
      <c r="AD6" s="72">
        <v>197</v>
      </c>
      <c r="AE6" s="72">
        <v>278</v>
      </c>
      <c r="AF6" s="72">
        <v>299</v>
      </c>
      <c r="AG6" s="72">
        <v>341</v>
      </c>
      <c r="AH6" s="72">
        <v>469</v>
      </c>
      <c r="AI6" s="72">
        <v>552</v>
      </c>
      <c r="AJ6" s="72">
        <v>678</v>
      </c>
      <c r="AK6" s="72">
        <v>709</v>
      </c>
      <c r="AL6" s="72">
        <v>818</v>
      </c>
      <c r="AM6" s="72">
        <v>904</v>
      </c>
      <c r="AN6" s="72">
        <v>961</v>
      </c>
      <c r="AO6" s="72">
        <v>1022</v>
      </c>
      <c r="AP6" s="72">
        <v>968</v>
      </c>
      <c r="AQ6" s="72">
        <v>963</v>
      </c>
      <c r="AR6" s="72">
        <v>833</v>
      </c>
      <c r="AS6" s="72">
        <v>613</v>
      </c>
      <c r="AT6" s="72">
        <v>518</v>
      </c>
      <c r="AU6" s="72">
        <v>284</v>
      </c>
      <c r="AV6" s="72">
        <v>178</v>
      </c>
      <c r="AW6" s="72">
        <v>98</v>
      </c>
      <c r="AX6" s="72">
        <v>35</v>
      </c>
      <c r="AY6" s="72">
        <v>12</v>
      </c>
      <c r="AZ6" s="72">
        <v>7</v>
      </c>
      <c r="BA6" s="72">
        <v>1</v>
      </c>
      <c r="BB6" s="73">
        <f t="shared" si="14"/>
        <v>12685</v>
      </c>
      <c r="BC6" s="73">
        <v>7.1319999999999997</v>
      </c>
      <c r="BD6" s="76">
        <v>3</v>
      </c>
      <c r="BE6" s="23">
        <f t="shared" si="0"/>
        <v>7.1453370122191568</v>
      </c>
      <c r="BF6" s="22">
        <f t="shared" si="1"/>
        <v>2</v>
      </c>
      <c r="BG6" s="21">
        <f t="shared" si="2"/>
        <v>615</v>
      </c>
      <c r="BH6" s="24">
        <f t="shared" si="3"/>
        <v>4.8482459597950334E-2</v>
      </c>
      <c r="BI6" s="25">
        <f t="shared" si="4"/>
        <v>2468</v>
      </c>
      <c r="BJ6" s="26">
        <f t="shared" si="5"/>
        <v>0.19456050453291288</v>
      </c>
      <c r="BK6" s="25">
        <f t="shared" si="6"/>
        <v>6060</v>
      </c>
      <c r="BL6" s="26">
        <f t="shared" si="7"/>
        <v>0.47772960189199842</v>
      </c>
      <c r="BM6" s="27">
        <f t="shared" si="8"/>
        <v>3211</v>
      </c>
      <c r="BN6" s="26">
        <f t="shared" si="9"/>
        <v>0.25313362238864801</v>
      </c>
      <c r="BO6" s="27">
        <f t="shared" si="10"/>
        <v>331</v>
      </c>
      <c r="BP6" s="26">
        <f t="shared" si="11"/>
        <v>2.6093811588490341E-2</v>
      </c>
      <c r="BQ6" s="140">
        <f t="shared" si="12"/>
        <v>1</v>
      </c>
      <c r="BR6" s="141">
        <f t="shared" si="13"/>
        <v>7.8833267638943636E-5</v>
      </c>
    </row>
    <row r="7" spans="1:70" ht="15.75" customHeight="1">
      <c r="A7" s="70">
        <v>16</v>
      </c>
      <c r="B7" s="71" t="s">
        <v>16</v>
      </c>
      <c r="C7" s="72">
        <v>0</v>
      </c>
      <c r="D7" s="72">
        <v>0</v>
      </c>
      <c r="E7" s="72">
        <v>0</v>
      </c>
      <c r="F7" s="72">
        <v>0</v>
      </c>
      <c r="G7" s="72">
        <v>0</v>
      </c>
      <c r="H7" s="72">
        <v>1</v>
      </c>
      <c r="I7" s="72">
        <v>1</v>
      </c>
      <c r="J7" s="72">
        <v>8</v>
      </c>
      <c r="K7" s="72">
        <v>12</v>
      </c>
      <c r="L7" s="72">
        <v>19</v>
      </c>
      <c r="M7" s="72">
        <v>21</v>
      </c>
      <c r="N7" s="72">
        <v>29</v>
      </c>
      <c r="O7" s="72">
        <v>50</v>
      </c>
      <c r="P7" s="72">
        <v>59</v>
      </c>
      <c r="Q7" s="72">
        <v>63</v>
      </c>
      <c r="R7" s="72">
        <v>84</v>
      </c>
      <c r="S7" s="72">
        <v>83</v>
      </c>
      <c r="T7" s="72">
        <v>107</v>
      </c>
      <c r="U7" s="72">
        <v>121</v>
      </c>
      <c r="V7" s="72">
        <v>146</v>
      </c>
      <c r="W7" s="72">
        <v>147</v>
      </c>
      <c r="X7" s="72">
        <v>167</v>
      </c>
      <c r="Y7" s="72">
        <v>181</v>
      </c>
      <c r="Z7" s="72">
        <v>211</v>
      </c>
      <c r="AA7" s="72">
        <v>230</v>
      </c>
      <c r="AB7" s="72">
        <v>243</v>
      </c>
      <c r="AC7" s="72">
        <v>250</v>
      </c>
      <c r="AD7" s="72">
        <v>291</v>
      </c>
      <c r="AE7" s="72">
        <v>288</v>
      </c>
      <c r="AF7" s="72">
        <v>326</v>
      </c>
      <c r="AG7" s="72">
        <v>379</v>
      </c>
      <c r="AH7" s="72">
        <v>390</v>
      </c>
      <c r="AI7" s="72">
        <v>496</v>
      </c>
      <c r="AJ7" s="72">
        <v>465</v>
      </c>
      <c r="AK7" s="72">
        <v>537</v>
      </c>
      <c r="AL7" s="72">
        <v>647</v>
      </c>
      <c r="AM7" s="72">
        <v>728</v>
      </c>
      <c r="AN7" s="72">
        <v>820</v>
      </c>
      <c r="AO7" s="72">
        <v>901</v>
      </c>
      <c r="AP7" s="72">
        <v>917</v>
      </c>
      <c r="AQ7" s="72">
        <v>972</v>
      </c>
      <c r="AR7" s="72">
        <v>904</v>
      </c>
      <c r="AS7" s="72">
        <v>823</v>
      </c>
      <c r="AT7" s="72">
        <v>612</v>
      </c>
      <c r="AU7" s="72">
        <v>464</v>
      </c>
      <c r="AV7" s="72">
        <v>292</v>
      </c>
      <c r="AW7" s="72">
        <v>157</v>
      </c>
      <c r="AX7" s="72">
        <v>56</v>
      </c>
      <c r="AY7" s="72">
        <v>22</v>
      </c>
      <c r="AZ7" s="72">
        <v>3</v>
      </c>
      <c r="BA7" s="72">
        <v>1</v>
      </c>
      <c r="BB7" s="73">
        <f t="shared" si="14"/>
        <v>13724</v>
      </c>
      <c r="BC7" s="73">
        <v>6.8239999999999998</v>
      </c>
      <c r="BD7" s="76">
        <v>15</v>
      </c>
      <c r="BE7" s="23">
        <f t="shared" si="0"/>
        <v>6.9198630136986274</v>
      </c>
      <c r="BF7" s="22">
        <f t="shared" si="1"/>
        <v>7</v>
      </c>
      <c r="BG7" s="21">
        <f t="shared" si="2"/>
        <v>1740</v>
      </c>
      <c r="BH7" s="24">
        <f t="shared" si="3"/>
        <v>0.12678519382104342</v>
      </c>
      <c r="BI7" s="25">
        <f t="shared" si="4"/>
        <v>2663</v>
      </c>
      <c r="BJ7" s="26">
        <f t="shared" si="5"/>
        <v>0.19403963858933257</v>
      </c>
      <c r="BK7" s="25">
        <f t="shared" si="6"/>
        <v>5015</v>
      </c>
      <c r="BL7" s="26">
        <f t="shared" si="7"/>
        <v>0.36541824540950163</v>
      </c>
      <c r="BM7" s="27">
        <f t="shared" si="8"/>
        <v>3775</v>
      </c>
      <c r="BN7" s="26">
        <f t="shared" si="9"/>
        <v>0.27506557854852814</v>
      </c>
      <c r="BO7" s="27">
        <f t="shared" si="10"/>
        <v>531</v>
      </c>
      <c r="BP7" s="26">
        <f t="shared" si="11"/>
        <v>3.8691343631594287E-2</v>
      </c>
      <c r="BQ7" s="140">
        <f t="shared" si="12"/>
        <v>1</v>
      </c>
      <c r="BR7" s="141">
        <f t="shared" si="13"/>
        <v>7.2865053920139906E-5</v>
      </c>
    </row>
    <row r="8" spans="1:70" s="85" customFormat="1" ht="15.75" customHeight="1">
      <c r="A8" s="78">
        <v>19</v>
      </c>
      <c r="B8" s="79" t="s">
        <v>17</v>
      </c>
      <c r="C8" s="163">
        <v>0</v>
      </c>
      <c r="D8" s="163">
        <v>0</v>
      </c>
      <c r="E8" s="163">
        <v>0</v>
      </c>
      <c r="F8" s="163">
        <v>0</v>
      </c>
      <c r="G8" s="163">
        <v>1</v>
      </c>
      <c r="H8" s="163">
        <v>3</v>
      </c>
      <c r="I8" s="163">
        <v>1</v>
      </c>
      <c r="J8" s="163">
        <v>7</v>
      </c>
      <c r="K8" s="163">
        <v>11</v>
      </c>
      <c r="L8" s="163">
        <v>18</v>
      </c>
      <c r="M8" s="163">
        <v>31</v>
      </c>
      <c r="N8" s="163">
        <v>54</v>
      </c>
      <c r="O8" s="163">
        <v>59</v>
      </c>
      <c r="P8" s="163">
        <v>64</v>
      </c>
      <c r="Q8" s="163">
        <v>84</v>
      </c>
      <c r="R8" s="163">
        <v>105</v>
      </c>
      <c r="S8" s="163">
        <v>117</v>
      </c>
      <c r="T8" s="163">
        <v>120</v>
      </c>
      <c r="U8" s="163">
        <v>125</v>
      </c>
      <c r="V8" s="163">
        <v>145</v>
      </c>
      <c r="W8" s="163">
        <v>180</v>
      </c>
      <c r="X8" s="163">
        <v>200</v>
      </c>
      <c r="Y8" s="163">
        <v>233</v>
      </c>
      <c r="Z8" s="163">
        <v>260</v>
      </c>
      <c r="AA8" s="163">
        <v>226</v>
      </c>
      <c r="AB8" s="163">
        <v>284</v>
      </c>
      <c r="AC8" s="163">
        <v>317</v>
      </c>
      <c r="AD8" s="163">
        <v>348</v>
      </c>
      <c r="AE8" s="163">
        <v>371</v>
      </c>
      <c r="AF8" s="163">
        <v>396</v>
      </c>
      <c r="AG8" s="163">
        <v>468</v>
      </c>
      <c r="AH8" s="163">
        <v>546</v>
      </c>
      <c r="AI8" s="163">
        <v>537</v>
      </c>
      <c r="AJ8" s="163">
        <v>570</v>
      </c>
      <c r="AK8" s="163">
        <v>647</v>
      </c>
      <c r="AL8" s="163">
        <v>779</v>
      </c>
      <c r="AM8" s="163">
        <v>794</v>
      </c>
      <c r="AN8" s="163">
        <v>861</v>
      </c>
      <c r="AO8" s="163">
        <v>920</v>
      </c>
      <c r="AP8" s="163">
        <v>977</v>
      </c>
      <c r="AQ8" s="163">
        <v>1030</v>
      </c>
      <c r="AR8" s="163">
        <v>1059</v>
      </c>
      <c r="AS8" s="163">
        <v>1000</v>
      </c>
      <c r="AT8" s="163">
        <v>717</v>
      </c>
      <c r="AU8" s="163">
        <v>493</v>
      </c>
      <c r="AV8" s="163">
        <v>319</v>
      </c>
      <c r="AW8" s="163">
        <v>154</v>
      </c>
      <c r="AX8" s="163">
        <v>89</v>
      </c>
      <c r="AY8" s="163">
        <v>29</v>
      </c>
      <c r="AZ8" s="163">
        <v>8</v>
      </c>
      <c r="BA8" s="163">
        <v>1</v>
      </c>
      <c r="BB8" s="80">
        <f t="shared" si="14"/>
        <v>15758</v>
      </c>
      <c r="BC8" s="80">
        <v>6.9569999999999999</v>
      </c>
      <c r="BD8" s="82">
        <v>8</v>
      </c>
      <c r="BE8" s="164">
        <f t="shared" si="0"/>
        <v>6.8752506663282142</v>
      </c>
      <c r="BF8" s="165">
        <f t="shared" si="1"/>
        <v>9</v>
      </c>
      <c r="BG8" s="166">
        <f t="shared" si="2"/>
        <v>2044</v>
      </c>
      <c r="BH8" s="167">
        <f t="shared" si="3"/>
        <v>0.12971189237212843</v>
      </c>
      <c r="BI8" s="168">
        <f t="shared" si="4"/>
        <v>3267</v>
      </c>
      <c r="BJ8" s="169">
        <f t="shared" si="5"/>
        <v>0.20732326437365148</v>
      </c>
      <c r="BK8" s="168">
        <f t="shared" si="6"/>
        <v>5548</v>
      </c>
      <c r="BL8" s="169">
        <f t="shared" si="7"/>
        <v>0.35207513643863436</v>
      </c>
      <c r="BM8" s="170">
        <f t="shared" si="8"/>
        <v>4299</v>
      </c>
      <c r="BN8" s="169">
        <f t="shared" si="9"/>
        <v>0.27281380885899226</v>
      </c>
      <c r="BO8" s="170">
        <f t="shared" si="10"/>
        <v>600</v>
      </c>
      <c r="BP8" s="169">
        <f t="shared" si="11"/>
        <v>3.8075897956593475E-2</v>
      </c>
      <c r="BQ8" s="171">
        <f t="shared" si="12"/>
        <v>1</v>
      </c>
      <c r="BR8" s="172">
        <f t="shared" si="13"/>
        <v>6.3459829927655791E-5</v>
      </c>
    </row>
    <row r="9" spans="1:70" ht="15.75" customHeight="1">
      <c r="A9" s="70">
        <v>25</v>
      </c>
      <c r="B9" s="71" t="s">
        <v>388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</v>
      </c>
      <c r="J9" s="72">
        <v>1</v>
      </c>
      <c r="K9" s="72">
        <v>13</v>
      </c>
      <c r="L9" s="72">
        <v>11</v>
      </c>
      <c r="M9" s="72">
        <v>15</v>
      </c>
      <c r="N9" s="72">
        <v>31</v>
      </c>
      <c r="O9" s="72">
        <v>32</v>
      </c>
      <c r="P9" s="72">
        <v>36</v>
      </c>
      <c r="Q9" s="72">
        <v>40</v>
      </c>
      <c r="R9" s="72">
        <v>41</v>
      </c>
      <c r="S9" s="72">
        <v>46</v>
      </c>
      <c r="T9" s="72">
        <v>50</v>
      </c>
      <c r="U9" s="72">
        <v>63</v>
      </c>
      <c r="V9" s="72">
        <v>77</v>
      </c>
      <c r="W9" s="72">
        <v>82</v>
      </c>
      <c r="X9" s="72">
        <v>81</v>
      </c>
      <c r="Y9" s="72">
        <v>99</v>
      </c>
      <c r="Z9" s="72">
        <v>112</v>
      </c>
      <c r="AA9" s="72">
        <v>107</v>
      </c>
      <c r="AB9" s="72">
        <v>128</v>
      </c>
      <c r="AC9" s="72">
        <v>166</v>
      </c>
      <c r="AD9" s="72">
        <v>176</v>
      </c>
      <c r="AE9" s="72">
        <v>188</v>
      </c>
      <c r="AF9" s="72">
        <v>216</v>
      </c>
      <c r="AG9" s="72">
        <v>242</v>
      </c>
      <c r="AH9" s="72">
        <v>293</v>
      </c>
      <c r="AI9" s="72">
        <v>325</v>
      </c>
      <c r="AJ9" s="72">
        <v>370</v>
      </c>
      <c r="AK9" s="72">
        <v>396</v>
      </c>
      <c r="AL9" s="72">
        <v>470</v>
      </c>
      <c r="AM9" s="72">
        <v>501</v>
      </c>
      <c r="AN9" s="72">
        <v>553</v>
      </c>
      <c r="AO9" s="72">
        <v>616</v>
      </c>
      <c r="AP9" s="72">
        <v>651</v>
      </c>
      <c r="AQ9" s="72">
        <v>650</v>
      </c>
      <c r="AR9" s="72">
        <v>637</v>
      </c>
      <c r="AS9" s="72">
        <v>559</v>
      </c>
      <c r="AT9" s="72">
        <v>439</v>
      </c>
      <c r="AU9" s="72">
        <v>259</v>
      </c>
      <c r="AV9" s="72">
        <v>158</v>
      </c>
      <c r="AW9" s="72">
        <v>82</v>
      </c>
      <c r="AX9" s="72">
        <v>25</v>
      </c>
      <c r="AY9" s="72">
        <v>9</v>
      </c>
      <c r="AZ9" s="72">
        <v>2</v>
      </c>
      <c r="BA9" s="72">
        <v>0</v>
      </c>
      <c r="BB9" s="73">
        <f t="shared" si="14"/>
        <v>9053</v>
      </c>
      <c r="BC9" s="73">
        <v>7.109</v>
      </c>
      <c r="BD9" s="76">
        <v>4</v>
      </c>
      <c r="BE9" s="23">
        <f t="shared" si="0"/>
        <v>6.9814205235833429</v>
      </c>
      <c r="BF9" s="22">
        <f t="shared" si="1"/>
        <v>6</v>
      </c>
      <c r="BG9" s="21">
        <f t="shared" si="2"/>
        <v>942</v>
      </c>
      <c r="BH9" s="24">
        <f t="shared" si="3"/>
        <v>0.10405390478294488</v>
      </c>
      <c r="BI9" s="25">
        <f t="shared" si="4"/>
        <v>1734</v>
      </c>
      <c r="BJ9" s="26">
        <f t="shared" si="5"/>
        <v>0.19153871644758644</v>
      </c>
      <c r="BK9" s="25">
        <f t="shared" si="6"/>
        <v>3557</v>
      </c>
      <c r="BL9" s="26">
        <f t="shared" si="7"/>
        <v>0.3929084281453662</v>
      </c>
      <c r="BM9" s="27">
        <f t="shared" si="8"/>
        <v>2544</v>
      </c>
      <c r="BN9" s="26">
        <f t="shared" si="9"/>
        <v>0.28101181928642438</v>
      </c>
      <c r="BO9" s="27">
        <f t="shared" si="10"/>
        <v>276</v>
      </c>
      <c r="BP9" s="26">
        <f t="shared" si="11"/>
        <v>3.0487131337678119E-2</v>
      </c>
      <c r="BQ9" s="140">
        <f t="shared" si="12"/>
        <v>0</v>
      </c>
      <c r="BR9" s="141">
        <f t="shared" si="13"/>
        <v>0</v>
      </c>
    </row>
    <row r="10" spans="1:70" ht="15.75" customHeight="1">
      <c r="A10" s="70">
        <v>27</v>
      </c>
      <c r="B10" s="71" t="s">
        <v>18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1</v>
      </c>
      <c r="J10" s="72">
        <v>2</v>
      </c>
      <c r="K10" s="72">
        <v>4</v>
      </c>
      <c r="L10" s="72">
        <v>3</v>
      </c>
      <c r="M10" s="72">
        <v>7</v>
      </c>
      <c r="N10" s="72">
        <v>11</v>
      </c>
      <c r="O10" s="72">
        <v>17</v>
      </c>
      <c r="P10" s="72">
        <v>24</v>
      </c>
      <c r="Q10" s="72">
        <v>31</v>
      </c>
      <c r="R10" s="72">
        <v>37</v>
      </c>
      <c r="S10" s="72">
        <v>53</v>
      </c>
      <c r="T10" s="72">
        <v>52</v>
      </c>
      <c r="U10" s="72">
        <v>65</v>
      </c>
      <c r="V10" s="72">
        <v>82</v>
      </c>
      <c r="W10" s="72">
        <v>100</v>
      </c>
      <c r="X10" s="72">
        <v>99</v>
      </c>
      <c r="Y10" s="72">
        <v>127</v>
      </c>
      <c r="Z10" s="72">
        <v>140</v>
      </c>
      <c r="AA10" s="72">
        <v>152</v>
      </c>
      <c r="AB10" s="72">
        <v>215</v>
      </c>
      <c r="AC10" s="72">
        <v>236</v>
      </c>
      <c r="AD10" s="72">
        <v>274</v>
      </c>
      <c r="AE10" s="72">
        <v>308</v>
      </c>
      <c r="AF10" s="72">
        <v>333</v>
      </c>
      <c r="AG10" s="72">
        <v>378</v>
      </c>
      <c r="AH10" s="72">
        <v>481</v>
      </c>
      <c r="AI10" s="72">
        <v>524</v>
      </c>
      <c r="AJ10" s="72">
        <v>654</v>
      </c>
      <c r="AK10" s="72">
        <v>743</v>
      </c>
      <c r="AL10" s="72">
        <v>946</v>
      </c>
      <c r="AM10" s="72">
        <v>1093</v>
      </c>
      <c r="AN10" s="72">
        <v>1261</v>
      </c>
      <c r="AO10" s="72">
        <v>1465</v>
      </c>
      <c r="AP10" s="72">
        <v>1607</v>
      </c>
      <c r="AQ10" s="72">
        <v>1697</v>
      </c>
      <c r="AR10" s="72">
        <v>1743</v>
      </c>
      <c r="AS10" s="72">
        <v>1586</v>
      </c>
      <c r="AT10" s="72">
        <v>1245</v>
      </c>
      <c r="AU10" s="72">
        <v>916</v>
      </c>
      <c r="AV10" s="72">
        <v>535</v>
      </c>
      <c r="AW10" s="72">
        <v>270</v>
      </c>
      <c r="AX10" s="72">
        <v>95</v>
      </c>
      <c r="AY10" s="72">
        <v>45</v>
      </c>
      <c r="AZ10" s="72">
        <v>8</v>
      </c>
      <c r="BA10" s="72">
        <v>2</v>
      </c>
      <c r="BB10" s="73">
        <f t="shared" si="14"/>
        <v>19667</v>
      </c>
      <c r="BC10" s="73">
        <v>7.407</v>
      </c>
      <c r="BD10" s="76">
        <v>1</v>
      </c>
      <c r="BE10" s="23">
        <f t="shared" si="0"/>
        <v>7.4021762343011126</v>
      </c>
      <c r="BF10" s="22">
        <f t="shared" si="1"/>
        <v>1</v>
      </c>
      <c r="BG10" s="21">
        <f t="shared" si="2"/>
        <v>1007</v>
      </c>
      <c r="BH10" s="24">
        <f t="shared" si="3"/>
        <v>5.1202521991152695E-2</v>
      </c>
      <c r="BI10" s="25">
        <f t="shared" si="4"/>
        <v>2749</v>
      </c>
      <c r="BJ10" s="26">
        <f t="shared" si="5"/>
        <v>0.13977729191030661</v>
      </c>
      <c r="BK10" s="25">
        <f t="shared" si="6"/>
        <v>7769</v>
      </c>
      <c r="BL10" s="26">
        <f t="shared" si="7"/>
        <v>0.39502720292876392</v>
      </c>
      <c r="BM10" s="27">
        <f t="shared" si="8"/>
        <v>7187</v>
      </c>
      <c r="BN10" s="26">
        <f t="shared" si="9"/>
        <v>0.36543448416128538</v>
      </c>
      <c r="BO10" s="27">
        <f t="shared" si="10"/>
        <v>955</v>
      </c>
      <c r="BP10" s="26">
        <f t="shared" si="11"/>
        <v>4.8558499008491379E-2</v>
      </c>
      <c r="BQ10" s="140">
        <f t="shared" si="12"/>
        <v>2</v>
      </c>
      <c r="BR10" s="141">
        <f t="shared" si="13"/>
        <v>1.0169319164081965E-4</v>
      </c>
    </row>
    <row r="11" spans="1:70" ht="15.75" customHeight="1">
      <c r="A11" s="70">
        <v>44</v>
      </c>
      <c r="B11" s="71" t="s">
        <v>389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2</v>
      </c>
      <c r="I11" s="72">
        <v>3</v>
      </c>
      <c r="J11" s="72">
        <v>2</v>
      </c>
      <c r="K11" s="72">
        <v>5</v>
      </c>
      <c r="L11" s="72">
        <v>17</v>
      </c>
      <c r="M11" s="72">
        <v>26</v>
      </c>
      <c r="N11" s="72">
        <v>25</v>
      </c>
      <c r="O11" s="72">
        <v>51</v>
      </c>
      <c r="P11" s="72">
        <v>55</v>
      </c>
      <c r="Q11" s="72">
        <v>100</v>
      </c>
      <c r="R11" s="72">
        <v>106</v>
      </c>
      <c r="S11" s="72">
        <v>117</v>
      </c>
      <c r="T11" s="72">
        <v>136</v>
      </c>
      <c r="U11" s="72">
        <v>128</v>
      </c>
      <c r="V11" s="72">
        <v>165</v>
      </c>
      <c r="W11" s="72">
        <v>181</v>
      </c>
      <c r="X11" s="72">
        <v>207</v>
      </c>
      <c r="Y11" s="72">
        <v>257</v>
      </c>
      <c r="Z11" s="72">
        <v>256</v>
      </c>
      <c r="AA11" s="72">
        <v>328</v>
      </c>
      <c r="AB11" s="72">
        <v>340</v>
      </c>
      <c r="AC11" s="72">
        <v>402</v>
      </c>
      <c r="AD11" s="72">
        <v>416</v>
      </c>
      <c r="AE11" s="72">
        <v>472</v>
      </c>
      <c r="AF11" s="72">
        <v>443</v>
      </c>
      <c r="AG11" s="72">
        <v>540</v>
      </c>
      <c r="AH11" s="72">
        <v>605</v>
      </c>
      <c r="AI11" s="72">
        <v>711</v>
      </c>
      <c r="AJ11" s="72">
        <v>744</v>
      </c>
      <c r="AK11" s="72">
        <v>881</v>
      </c>
      <c r="AL11" s="72">
        <v>990</v>
      </c>
      <c r="AM11" s="72">
        <v>1012</v>
      </c>
      <c r="AN11" s="72">
        <v>1140</v>
      </c>
      <c r="AO11" s="72">
        <v>1257</v>
      </c>
      <c r="AP11" s="72">
        <v>1363</v>
      </c>
      <c r="AQ11" s="72">
        <v>1381</v>
      </c>
      <c r="AR11" s="72">
        <v>1389</v>
      </c>
      <c r="AS11" s="72">
        <v>1227</v>
      </c>
      <c r="AT11" s="72">
        <v>979</v>
      </c>
      <c r="AU11" s="72">
        <v>725</v>
      </c>
      <c r="AV11" s="72">
        <v>463</v>
      </c>
      <c r="AW11" s="72">
        <v>217</v>
      </c>
      <c r="AX11" s="72">
        <v>104</v>
      </c>
      <c r="AY11" s="72">
        <v>28</v>
      </c>
      <c r="AZ11" s="72">
        <v>5</v>
      </c>
      <c r="BA11" s="72">
        <v>1</v>
      </c>
      <c r="BB11" s="73">
        <f t="shared" si="14"/>
        <v>20002</v>
      </c>
      <c r="BC11" s="73">
        <v>7.0570000000000004</v>
      </c>
      <c r="BD11" s="76">
        <v>6</v>
      </c>
      <c r="BE11" s="23">
        <f t="shared" si="0"/>
        <v>6.9973002699730031</v>
      </c>
      <c r="BF11" s="22">
        <f t="shared" si="1"/>
        <v>5</v>
      </c>
      <c r="BG11" s="21">
        <f t="shared" si="2"/>
        <v>2167</v>
      </c>
      <c r="BH11" s="24">
        <f t="shared" si="3"/>
        <v>0.10833916608339166</v>
      </c>
      <c r="BI11" s="25">
        <f t="shared" si="4"/>
        <v>3929</v>
      </c>
      <c r="BJ11" s="26">
        <f t="shared" si="5"/>
        <v>0.19643035696430358</v>
      </c>
      <c r="BK11" s="25">
        <f t="shared" si="6"/>
        <v>7387</v>
      </c>
      <c r="BL11" s="26">
        <f t="shared" si="7"/>
        <v>0.36931306869313069</v>
      </c>
      <c r="BM11" s="27">
        <f t="shared" si="8"/>
        <v>5701</v>
      </c>
      <c r="BN11" s="26">
        <f t="shared" si="9"/>
        <v>0.28502149785021497</v>
      </c>
      <c r="BO11" s="27">
        <f t="shared" si="10"/>
        <v>818</v>
      </c>
      <c r="BP11" s="26">
        <f t="shared" si="11"/>
        <v>4.0895910408959103E-2</v>
      </c>
      <c r="BQ11" s="140">
        <f t="shared" si="12"/>
        <v>1</v>
      </c>
      <c r="BR11" s="141">
        <f t="shared" si="13"/>
        <v>4.9995000499950008E-5</v>
      </c>
    </row>
    <row r="12" spans="1:70" ht="15.75" customHeight="1">
      <c r="A12" s="70">
        <v>52</v>
      </c>
      <c r="B12" s="71" t="s">
        <v>19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2</v>
      </c>
      <c r="J12" s="72">
        <v>3</v>
      </c>
      <c r="K12" s="72">
        <v>6</v>
      </c>
      <c r="L12" s="72">
        <v>6</v>
      </c>
      <c r="M12" s="72">
        <v>12</v>
      </c>
      <c r="N12" s="72">
        <v>20</v>
      </c>
      <c r="O12" s="72">
        <v>25</v>
      </c>
      <c r="P12" s="72">
        <v>37</v>
      </c>
      <c r="Q12" s="72">
        <v>34</v>
      </c>
      <c r="R12" s="72">
        <v>40</v>
      </c>
      <c r="S12" s="72">
        <v>47</v>
      </c>
      <c r="T12" s="72">
        <v>58</v>
      </c>
      <c r="U12" s="72">
        <v>67</v>
      </c>
      <c r="V12" s="72">
        <v>83</v>
      </c>
      <c r="W12" s="72">
        <v>77</v>
      </c>
      <c r="X12" s="72">
        <v>91</v>
      </c>
      <c r="Y12" s="72">
        <v>118</v>
      </c>
      <c r="Z12" s="72">
        <v>133</v>
      </c>
      <c r="AA12" s="72">
        <v>132</v>
      </c>
      <c r="AB12" s="72">
        <v>199</v>
      </c>
      <c r="AC12" s="72">
        <v>225</v>
      </c>
      <c r="AD12" s="72">
        <v>217</v>
      </c>
      <c r="AE12" s="72">
        <v>247</v>
      </c>
      <c r="AF12" s="72">
        <v>295</v>
      </c>
      <c r="AG12" s="72">
        <v>312</v>
      </c>
      <c r="AH12" s="72">
        <v>329</v>
      </c>
      <c r="AI12" s="72">
        <v>354</v>
      </c>
      <c r="AJ12" s="72">
        <v>384</v>
      </c>
      <c r="AK12" s="72">
        <v>495</v>
      </c>
      <c r="AL12" s="72">
        <v>511</v>
      </c>
      <c r="AM12" s="72">
        <v>564</v>
      </c>
      <c r="AN12" s="72">
        <v>589</v>
      </c>
      <c r="AO12" s="72">
        <v>692</v>
      </c>
      <c r="AP12" s="72">
        <v>700</v>
      </c>
      <c r="AQ12" s="72">
        <v>730</v>
      </c>
      <c r="AR12" s="72">
        <v>701</v>
      </c>
      <c r="AS12" s="72">
        <v>574</v>
      </c>
      <c r="AT12" s="72">
        <v>533</v>
      </c>
      <c r="AU12" s="72">
        <v>361</v>
      </c>
      <c r="AV12" s="72">
        <v>206</v>
      </c>
      <c r="AW12" s="72">
        <v>96</v>
      </c>
      <c r="AX12" s="72">
        <v>42</v>
      </c>
      <c r="AY12" s="72">
        <v>22</v>
      </c>
      <c r="AZ12" s="72">
        <v>4</v>
      </c>
      <c r="BA12" s="72">
        <v>1</v>
      </c>
      <c r="BB12" s="73">
        <f t="shared" si="14"/>
        <v>10374</v>
      </c>
      <c r="BC12" s="73">
        <v>7.0620000000000003</v>
      </c>
      <c r="BD12" s="76">
        <v>5</v>
      </c>
      <c r="BE12" s="23">
        <f t="shared" si="0"/>
        <v>6.9994794679005201</v>
      </c>
      <c r="BF12" s="22">
        <f t="shared" si="1"/>
        <v>4</v>
      </c>
      <c r="BG12" s="21">
        <f t="shared" si="2"/>
        <v>991</v>
      </c>
      <c r="BH12" s="24">
        <f t="shared" si="3"/>
        <v>9.5527279737806059E-2</v>
      </c>
      <c r="BI12" s="25">
        <f t="shared" si="4"/>
        <v>2178</v>
      </c>
      <c r="BJ12" s="26">
        <f t="shared" si="5"/>
        <v>0.20994794679005205</v>
      </c>
      <c r="BK12" s="25">
        <f t="shared" si="6"/>
        <v>3935</v>
      </c>
      <c r="BL12" s="26">
        <f t="shared" si="7"/>
        <v>0.37931366878735301</v>
      </c>
      <c r="BM12" s="27">
        <f t="shared" si="8"/>
        <v>2899</v>
      </c>
      <c r="BN12" s="26">
        <f t="shared" si="9"/>
        <v>0.27944862155388472</v>
      </c>
      <c r="BO12" s="27">
        <f t="shared" si="10"/>
        <v>371</v>
      </c>
      <c r="BP12" s="26">
        <f t="shared" si="11"/>
        <v>3.5762483130904181E-2</v>
      </c>
      <c r="BQ12" s="140">
        <f t="shared" si="12"/>
        <v>1</v>
      </c>
      <c r="BR12" s="141">
        <f t="shared" si="13"/>
        <v>9.6394833236938498E-5</v>
      </c>
    </row>
    <row r="13" spans="1:70" ht="15.75" customHeight="1">
      <c r="A13" s="66"/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6"/>
      <c r="AY13" s="66"/>
      <c r="AZ13" s="66"/>
      <c r="BA13" s="66"/>
    </row>
    <row r="14" spans="1:70" ht="15.75" customHeight="1">
      <c r="A14" s="66"/>
      <c r="B14" s="66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6"/>
      <c r="AY14" s="66"/>
      <c r="AZ14" s="66"/>
      <c r="BA14" s="66"/>
    </row>
    <row r="15" spans="1:70" s="20" customFormat="1" ht="29.25" customHeight="1">
      <c r="A15" s="14"/>
      <c r="B15" s="14" t="s">
        <v>89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5</v>
      </c>
      <c r="I15" s="14">
        <v>15</v>
      </c>
      <c r="J15" s="14">
        <v>23</v>
      </c>
      <c r="K15" s="14">
        <v>41</v>
      </c>
      <c r="L15" s="14">
        <v>68</v>
      </c>
      <c r="M15" s="14">
        <v>103</v>
      </c>
      <c r="N15" s="14">
        <v>144</v>
      </c>
      <c r="O15" s="14">
        <v>187</v>
      </c>
      <c r="P15" s="14">
        <v>222</v>
      </c>
      <c r="Q15" s="14">
        <v>279</v>
      </c>
      <c r="R15" s="14">
        <v>304</v>
      </c>
      <c r="S15" s="14">
        <v>293</v>
      </c>
      <c r="T15" s="14">
        <v>331</v>
      </c>
      <c r="U15" s="14">
        <v>365</v>
      </c>
      <c r="V15" s="14">
        <v>349</v>
      </c>
      <c r="W15" s="14">
        <v>343</v>
      </c>
      <c r="X15" s="14">
        <v>344</v>
      </c>
      <c r="Y15" s="14">
        <v>396</v>
      </c>
      <c r="Z15" s="14">
        <v>381</v>
      </c>
      <c r="AA15" s="14">
        <v>418</v>
      </c>
      <c r="AB15" s="14">
        <v>427</v>
      </c>
      <c r="AC15" s="14">
        <v>462</v>
      </c>
      <c r="AD15" s="14">
        <v>443</v>
      </c>
      <c r="AE15" s="14">
        <v>521</v>
      </c>
      <c r="AF15" s="14">
        <v>570</v>
      </c>
      <c r="AG15" s="14">
        <v>509</v>
      </c>
      <c r="AH15" s="14">
        <v>516</v>
      </c>
      <c r="AI15" s="14">
        <v>572</v>
      </c>
      <c r="AJ15" s="14">
        <v>601</v>
      </c>
      <c r="AK15" s="14">
        <v>670</v>
      </c>
      <c r="AL15" s="14">
        <v>712</v>
      </c>
      <c r="AM15" s="14">
        <v>639</v>
      </c>
      <c r="AN15" s="14">
        <v>746</v>
      </c>
      <c r="AO15" s="14">
        <v>680</v>
      </c>
      <c r="AP15" s="14">
        <v>684</v>
      </c>
      <c r="AQ15" s="14">
        <v>645</v>
      </c>
      <c r="AR15" s="15">
        <v>523</v>
      </c>
      <c r="AS15" s="16">
        <v>479</v>
      </c>
      <c r="AT15" s="16">
        <v>410</v>
      </c>
      <c r="AU15" s="86">
        <v>293</v>
      </c>
      <c r="AV15" s="16">
        <v>213</v>
      </c>
      <c r="AW15" s="15">
        <v>140</v>
      </c>
      <c r="AX15" s="19">
        <v>81</v>
      </c>
      <c r="AY15" s="17">
        <v>39</v>
      </c>
      <c r="AZ15" s="87">
        <v>16</v>
      </c>
      <c r="BA15" s="17">
        <v>1</v>
      </c>
      <c r="BB15" s="73">
        <f t="shared" ref="BB15" si="15">SUM(C15:BA15)</f>
        <v>16204</v>
      </c>
      <c r="BC15" s="19"/>
      <c r="BD15" s="18"/>
      <c r="BE15" s="162">
        <f>BB33/BB15</f>
        <v>6.0349173043692916</v>
      </c>
      <c r="BG15" s="96">
        <f>SUM(C15:AA15)</f>
        <v>4612</v>
      </c>
      <c r="BH15" s="97">
        <f>BG15/BB15</f>
        <v>0.28462108121451496</v>
      </c>
      <c r="BI15" s="98">
        <f>SUM(AB15:AI15)</f>
        <v>4020</v>
      </c>
      <c r="BJ15" s="99">
        <f>BI15/BB15</f>
        <v>0.24808689212540114</v>
      </c>
      <c r="BK15" s="98">
        <f>SUM(AJ15:AP15)</f>
        <v>4732</v>
      </c>
      <c r="BL15" s="99">
        <f t="shared" ref="BL15" si="16">BK15/BB15</f>
        <v>0.29202666008392991</v>
      </c>
      <c r="BM15" s="27">
        <f t="shared" ref="BM15" si="17">SUM(AQ15:AU15)</f>
        <v>2350</v>
      </c>
      <c r="BN15" s="26">
        <f t="shared" ref="BN15" si="18">BM15/BB15</f>
        <v>0.14502591952604296</v>
      </c>
      <c r="BO15" s="27">
        <f t="shared" ref="BO15" si="19">SUM(AV15:BA15)</f>
        <v>490</v>
      </c>
      <c r="BP15" s="26">
        <f t="shared" ref="BP15" si="20">BO15/BB15</f>
        <v>3.0239447050111085E-2</v>
      </c>
      <c r="BQ15" s="140">
        <f t="shared" ref="BQ15" si="21">BA15</f>
        <v>1</v>
      </c>
      <c r="BR15" s="141">
        <f t="shared" ref="BR15" si="22">BQ15/BB15</f>
        <v>6.171315724512466E-5</v>
      </c>
    </row>
    <row r="16" spans="1:70" ht="15.75" customHeight="1">
      <c r="A16" s="66"/>
      <c r="B16" s="66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6"/>
      <c r="AY16" s="66"/>
      <c r="AZ16" s="66"/>
      <c r="BA16" s="66"/>
    </row>
    <row r="17" spans="1:63" ht="15.75" customHeight="1">
      <c r="A17" s="66"/>
      <c r="B17" s="6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6"/>
      <c r="AY17" s="66"/>
      <c r="AZ17" s="66"/>
      <c r="BA17" s="66"/>
    </row>
    <row r="18" spans="1:63" ht="15.75" customHeight="1">
      <c r="A18" s="66"/>
      <c r="B18" s="66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Y18" s="66"/>
      <c r="AZ18" s="66"/>
      <c r="BA18" s="66"/>
    </row>
    <row r="19" spans="1:63" ht="15.75" customHeight="1">
      <c r="A19" s="66"/>
      <c r="B19" s="66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6"/>
      <c r="AY19" s="66"/>
      <c r="AZ19" s="66"/>
      <c r="BA19" s="66"/>
    </row>
    <row r="20" spans="1:63" ht="19.5" customHeight="1">
      <c r="A20" s="66"/>
      <c r="B20" s="66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6"/>
      <c r="AY20" s="66"/>
      <c r="AZ20" s="66"/>
      <c r="BA20" s="66"/>
    </row>
    <row r="21" spans="1:63" ht="19.5" customHeight="1">
      <c r="A21" s="66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6"/>
      <c r="AY21" s="66"/>
      <c r="AZ21" s="66"/>
      <c r="BA21" s="66"/>
    </row>
    <row r="22" spans="1:63" ht="19.5" customHeight="1">
      <c r="A22" s="70">
        <v>2</v>
      </c>
      <c r="B22" s="71" t="s">
        <v>225</v>
      </c>
      <c r="C22" s="72">
        <f t="shared" ref="C22:BA22" si="23">C4*C3</f>
        <v>0</v>
      </c>
      <c r="D22" s="72">
        <f t="shared" si="23"/>
        <v>0</v>
      </c>
      <c r="E22" s="72">
        <f t="shared" si="23"/>
        <v>0</v>
      </c>
      <c r="F22" s="72">
        <f t="shared" si="23"/>
        <v>0</v>
      </c>
      <c r="G22" s="72">
        <f t="shared" si="23"/>
        <v>0</v>
      </c>
      <c r="H22" s="72">
        <f t="shared" si="23"/>
        <v>1</v>
      </c>
      <c r="I22" s="72">
        <f t="shared" si="23"/>
        <v>3.5999999999999996</v>
      </c>
      <c r="J22" s="72">
        <f t="shared" si="23"/>
        <v>9.7999999999999989</v>
      </c>
      <c r="K22" s="72">
        <f t="shared" si="23"/>
        <v>24</v>
      </c>
      <c r="L22" s="72">
        <f t="shared" si="23"/>
        <v>52.2</v>
      </c>
      <c r="M22" s="72">
        <f t="shared" si="23"/>
        <v>102</v>
      </c>
      <c r="N22" s="72">
        <f t="shared" si="23"/>
        <v>118.80000000000001</v>
      </c>
      <c r="O22" s="72">
        <f t="shared" si="23"/>
        <v>165.6</v>
      </c>
      <c r="P22" s="72">
        <f t="shared" si="23"/>
        <v>280.8</v>
      </c>
      <c r="Q22" s="72">
        <f t="shared" si="23"/>
        <v>369.59999999999997</v>
      </c>
      <c r="R22" s="72">
        <f t="shared" si="23"/>
        <v>441</v>
      </c>
      <c r="S22" s="72">
        <f t="shared" si="23"/>
        <v>688</v>
      </c>
      <c r="T22" s="72">
        <f t="shared" si="23"/>
        <v>850</v>
      </c>
      <c r="U22" s="72">
        <f t="shared" si="23"/>
        <v>1141.2</v>
      </c>
      <c r="V22" s="72">
        <f t="shared" si="23"/>
        <v>1284.3999999999999</v>
      </c>
      <c r="W22" s="72">
        <f t="shared" si="23"/>
        <v>1832</v>
      </c>
      <c r="X22" s="72">
        <f t="shared" si="23"/>
        <v>2389.8000000000002</v>
      </c>
      <c r="Y22" s="72">
        <f t="shared" si="23"/>
        <v>3022.8</v>
      </c>
      <c r="Z22" s="72">
        <f t="shared" si="23"/>
        <v>3978.9999999999995</v>
      </c>
      <c r="AA22" s="72">
        <f t="shared" si="23"/>
        <v>4660.8</v>
      </c>
      <c r="AB22" s="72">
        <f t="shared" si="23"/>
        <v>6200</v>
      </c>
      <c r="AC22" s="72">
        <f t="shared" si="23"/>
        <v>7529.6</v>
      </c>
      <c r="AD22" s="72">
        <f t="shared" si="23"/>
        <v>9282.6</v>
      </c>
      <c r="AE22" s="72">
        <f t="shared" si="23"/>
        <v>11726.4</v>
      </c>
      <c r="AF22" s="72">
        <f t="shared" si="23"/>
        <v>13717</v>
      </c>
      <c r="AG22" s="72">
        <f t="shared" si="23"/>
        <v>16386</v>
      </c>
      <c r="AH22" s="72">
        <f t="shared" si="23"/>
        <v>19362.600000000002</v>
      </c>
      <c r="AI22" s="72">
        <f t="shared" si="23"/>
        <v>22681.600000000002</v>
      </c>
      <c r="AJ22" s="72">
        <f t="shared" si="23"/>
        <v>26571.599999999999</v>
      </c>
      <c r="AK22" s="72">
        <f t="shared" si="23"/>
        <v>31014.799999999999</v>
      </c>
      <c r="AL22" s="72">
        <f t="shared" si="23"/>
        <v>35658</v>
      </c>
      <c r="AM22" s="72">
        <f t="shared" si="23"/>
        <v>40327.200000000004</v>
      </c>
      <c r="AN22" s="72">
        <f t="shared" si="23"/>
        <v>43408.4</v>
      </c>
      <c r="AO22" s="72">
        <f t="shared" si="23"/>
        <v>46778</v>
      </c>
      <c r="AP22" s="72">
        <f t="shared" si="23"/>
        <v>49296</v>
      </c>
      <c r="AQ22" s="72">
        <f t="shared" si="23"/>
        <v>47624</v>
      </c>
      <c r="AR22" s="72">
        <f t="shared" si="23"/>
        <v>42918.799999999996</v>
      </c>
      <c r="AS22" s="72">
        <f t="shared" si="23"/>
        <v>36447.599999999999</v>
      </c>
      <c r="AT22" s="72">
        <f t="shared" si="23"/>
        <v>27588.799999999999</v>
      </c>
      <c r="AU22" s="72">
        <f t="shared" si="23"/>
        <v>18858.400000000001</v>
      </c>
      <c r="AV22" s="72">
        <f t="shared" si="23"/>
        <v>10485</v>
      </c>
      <c r="AW22" s="72">
        <f t="shared" si="23"/>
        <v>5161.2</v>
      </c>
      <c r="AX22" s="72">
        <f t="shared" si="23"/>
        <v>2011.6000000000001</v>
      </c>
      <c r="AY22" s="72">
        <f t="shared" si="23"/>
        <v>681.6</v>
      </c>
      <c r="AZ22" s="72">
        <f t="shared" si="23"/>
        <v>264.60000000000002</v>
      </c>
      <c r="BA22" s="72">
        <f t="shared" si="23"/>
        <v>59.999999999999936</v>
      </c>
      <c r="BB22" s="73">
        <f t="shared" ref="BB22:BB30" si="24">SUM(C22:BA22)</f>
        <v>593457.79999999993</v>
      </c>
      <c r="BC22" s="73"/>
      <c r="BD22" s="77"/>
      <c r="BE22" s="76"/>
      <c r="BF22" s="74"/>
      <c r="BG22" s="75">
        <f t="shared" ref="BG22:BG30" si="25">BF22/BB22</f>
        <v>0</v>
      </c>
      <c r="BH22" s="76" t="e">
        <f t="shared" ref="BH22:BH30" si="26">RANK(BG22,$BG$4:$BG$12,0)</f>
        <v>#N/A</v>
      </c>
      <c r="BI22" s="74">
        <f t="shared" ref="BI22:BI30" si="27">SUM(AQ22:BA22)</f>
        <v>192101.6</v>
      </c>
      <c r="BJ22" s="75">
        <f t="shared" ref="BJ22:BJ30" si="28">BI22/BB22</f>
        <v>0.3236988375584583</v>
      </c>
      <c r="BK22" s="76" t="e">
        <f t="shared" ref="BK22:BK30" si="29">RANK(BJ22,$BJ$4:$BJ$12,0)</f>
        <v>#N/A</v>
      </c>
    </row>
    <row r="23" spans="1:63" ht="19.5" customHeight="1">
      <c r="A23" s="70">
        <v>3</v>
      </c>
      <c r="B23" s="71" t="s">
        <v>15</v>
      </c>
      <c r="C23" s="72">
        <f t="shared" ref="C23:BA23" si="30">C5*C3</f>
        <v>0</v>
      </c>
      <c r="D23" s="72">
        <f t="shared" si="30"/>
        <v>0</v>
      </c>
      <c r="E23" s="72">
        <f t="shared" si="30"/>
        <v>0</v>
      </c>
      <c r="F23" s="72">
        <f t="shared" si="30"/>
        <v>0</v>
      </c>
      <c r="G23" s="72">
        <f t="shared" si="30"/>
        <v>0.8</v>
      </c>
      <c r="H23" s="72">
        <f t="shared" si="30"/>
        <v>4</v>
      </c>
      <c r="I23" s="72">
        <f t="shared" si="30"/>
        <v>2.4</v>
      </c>
      <c r="J23" s="72">
        <f t="shared" si="30"/>
        <v>11.2</v>
      </c>
      <c r="K23" s="72">
        <f t="shared" si="30"/>
        <v>28.8</v>
      </c>
      <c r="L23" s="72">
        <f t="shared" si="30"/>
        <v>46.800000000000004</v>
      </c>
      <c r="M23" s="72">
        <f t="shared" si="30"/>
        <v>112</v>
      </c>
      <c r="N23" s="72">
        <f t="shared" si="30"/>
        <v>116.60000000000001</v>
      </c>
      <c r="O23" s="72">
        <f t="shared" si="30"/>
        <v>204</v>
      </c>
      <c r="P23" s="72">
        <f t="shared" si="30"/>
        <v>304.2</v>
      </c>
      <c r="Q23" s="72">
        <f t="shared" si="30"/>
        <v>341.59999999999997</v>
      </c>
      <c r="R23" s="72">
        <f t="shared" si="30"/>
        <v>408</v>
      </c>
      <c r="S23" s="72">
        <f t="shared" si="30"/>
        <v>588.80000000000007</v>
      </c>
      <c r="T23" s="72">
        <f t="shared" si="30"/>
        <v>646</v>
      </c>
      <c r="U23" s="72">
        <f t="shared" si="30"/>
        <v>684</v>
      </c>
      <c r="V23" s="72">
        <f t="shared" si="30"/>
        <v>817</v>
      </c>
      <c r="W23" s="72">
        <f t="shared" si="30"/>
        <v>972</v>
      </c>
      <c r="X23" s="72">
        <f t="shared" si="30"/>
        <v>999.6</v>
      </c>
      <c r="Y23" s="72">
        <f t="shared" si="30"/>
        <v>1100</v>
      </c>
      <c r="Z23" s="72">
        <f t="shared" si="30"/>
        <v>1494.9999999999998</v>
      </c>
      <c r="AA23" s="72">
        <f t="shared" si="30"/>
        <v>1742.3999999999999</v>
      </c>
      <c r="AB23" s="72">
        <f t="shared" si="30"/>
        <v>1785</v>
      </c>
      <c r="AC23" s="72">
        <f t="shared" si="30"/>
        <v>2043.6000000000001</v>
      </c>
      <c r="AD23" s="72">
        <f t="shared" si="30"/>
        <v>2575.8000000000002</v>
      </c>
      <c r="AE23" s="72">
        <f t="shared" si="30"/>
        <v>2811.2</v>
      </c>
      <c r="AF23" s="72">
        <f t="shared" si="30"/>
        <v>2946.4</v>
      </c>
      <c r="AG23" s="72">
        <f t="shared" si="30"/>
        <v>3486</v>
      </c>
      <c r="AH23" s="72">
        <f t="shared" si="30"/>
        <v>3955.6</v>
      </c>
      <c r="AI23" s="72">
        <f t="shared" si="30"/>
        <v>4627.2</v>
      </c>
      <c r="AJ23" s="72">
        <f t="shared" si="30"/>
        <v>5478</v>
      </c>
      <c r="AK23" s="72">
        <f t="shared" si="30"/>
        <v>6228.8</v>
      </c>
      <c r="AL23" s="72">
        <f t="shared" si="30"/>
        <v>6972</v>
      </c>
      <c r="AM23" s="72">
        <f t="shared" si="30"/>
        <v>8640</v>
      </c>
      <c r="AN23" s="72">
        <f t="shared" si="30"/>
        <v>9575.6</v>
      </c>
      <c r="AO23" s="72">
        <f t="shared" si="30"/>
        <v>11438</v>
      </c>
      <c r="AP23" s="72">
        <f t="shared" si="30"/>
        <v>12519</v>
      </c>
      <c r="AQ23" s="72">
        <f t="shared" si="30"/>
        <v>12616</v>
      </c>
      <c r="AR23" s="72">
        <f t="shared" si="30"/>
        <v>12119.599999999999</v>
      </c>
      <c r="AS23" s="72">
        <f t="shared" si="30"/>
        <v>11340</v>
      </c>
      <c r="AT23" s="72">
        <f t="shared" si="30"/>
        <v>9098.7999999999993</v>
      </c>
      <c r="AU23" s="72">
        <f t="shared" si="30"/>
        <v>6265.6</v>
      </c>
      <c r="AV23" s="72">
        <f t="shared" si="30"/>
        <v>3933</v>
      </c>
      <c r="AW23" s="72">
        <f t="shared" si="30"/>
        <v>1987.1999999999998</v>
      </c>
      <c r="AX23" s="72">
        <f t="shared" si="30"/>
        <v>883.6</v>
      </c>
      <c r="AY23" s="72">
        <f t="shared" si="30"/>
        <v>230.39999999999998</v>
      </c>
      <c r="AZ23" s="72">
        <f t="shared" si="30"/>
        <v>98</v>
      </c>
      <c r="BA23" s="72">
        <f t="shared" si="30"/>
        <v>0</v>
      </c>
      <c r="BB23" s="73">
        <f t="shared" si="24"/>
        <v>154279.6</v>
      </c>
      <c r="BC23" s="73"/>
      <c r="BD23" s="77"/>
      <c r="BE23" s="76"/>
      <c r="BF23" s="74"/>
      <c r="BG23" s="75">
        <f t="shared" si="25"/>
        <v>0</v>
      </c>
      <c r="BH23" s="76" t="e">
        <f t="shared" si="26"/>
        <v>#N/A</v>
      </c>
      <c r="BI23" s="74">
        <f t="shared" si="27"/>
        <v>58572.19999999999</v>
      </c>
      <c r="BJ23" s="75">
        <f t="shared" si="28"/>
        <v>0.37964967500563901</v>
      </c>
      <c r="BK23" s="76" t="e">
        <f t="shared" si="29"/>
        <v>#N/A</v>
      </c>
    </row>
    <row r="24" spans="1:63" ht="19.5" customHeight="1">
      <c r="A24" s="70">
        <v>4</v>
      </c>
      <c r="B24" s="71" t="s">
        <v>226</v>
      </c>
      <c r="C24" s="72">
        <f t="shared" ref="C24:BA24" si="31">C6*C3</f>
        <v>0</v>
      </c>
      <c r="D24" s="72">
        <f t="shared" si="31"/>
        <v>0</v>
      </c>
      <c r="E24" s="72">
        <f t="shared" si="31"/>
        <v>0</v>
      </c>
      <c r="F24" s="72">
        <f t="shared" si="31"/>
        <v>0</v>
      </c>
      <c r="G24" s="72">
        <f t="shared" si="31"/>
        <v>0</v>
      </c>
      <c r="H24" s="72">
        <f t="shared" si="31"/>
        <v>0</v>
      </c>
      <c r="I24" s="72">
        <f t="shared" si="31"/>
        <v>1.2</v>
      </c>
      <c r="J24" s="72">
        <f t="shared" si="31"/>
        <v>2.8</v>
      </c>
      <c r="K24" s="72">
        <f t="shared" si="31"/>
        <v>1.6</v>
      </c>
      <c r="L24" s="72">
        <f t="shared" si="31"/>
        <v>5.4</v>
      </c>
      <c r="M24" s="72">
        <f t="shared" si="31"/>
        <v>6</v>
      </c>
      <c r="N24" s="72">
        <f t="shared" si="31"/>
        <v>11</v>
      </c>
      <c r="O24" s="72">
        <f t="shared" si="31"/>
        <v>21.599999999999998</v>
      </c>
      <c r="P24" s="72">
        <f t="shared" si="31"/>
        <v>39</v>
      </c>
      <c r="Q24" s="72">
        <f t="shared" si="31"/>
        <v>56</v>
      </c>
      <c r="R24" s="72">
        <f t="shared" si="31"/>
        <v>57</v>
      </c>
      <c r="S24" s="72">
        <f t="shared" si="31"/>
        <v>70.400000000000006</v>
      </c>
      <c r="T24" s="72">
        <f t="shared" si="31"/>
        <v>112.2</v>
      </c>
      <c r="U24" s="72">
        <f t="shared" si="31"/>
        <v>111.60000000000001</v>
      </c>
      <c r="V24" s="72">
        <f t="shared" si="31"/>
        <v>190</v>
      </c>
      <c r="W24" s="72">
        <f t="shared" si="31"/>
        <v>216</v>
      </c>
      <c r="X24" s="72">
        <f t="shared" si="31"/>
        <v>277.2</v>
      </c>
      <c r="Y24" s="72">
        <f t="shared" si="31"/>
        <v>352</v>
      </c>
      <c r="Z24" s="72">
        <f t="shared" si="31"/>
        <v>441.59999999999997</v>
      </c>
      <c r="AA24" s="72">
        <f t="shared" si="31"/>
        <v>504</v>
      </c>
      <c r="AB24" s="72">
        <f t="shared" si="31"/>
        <v>745</v>
      </c>
      <c r="AC24" s="72">
        <f t="shared" si="31"/>
        <v>951.6</v>
      </c>
      <c r="AD24" s="72">
        <f t="shared" si="31"/>
        <v>1063.8000000000002</v>
      </c>
      <c r="AE24" s="72">
        <f t="shared" si="31"/>
        <v>1556.8</v>
      </c>
      <c r="AF24" s="72">
        <f t="shared" si="31"/>
        <v>1734.2</v>
      </c>
      <c r="AG24" s="72">
        <f t="shared" si="31"/>
        <v>2046</v>
      </c>
      <c r="AH24" s="72">
        <f t="shared" si="31"/>
        <v>2907.8</v>
      </c>
      <c r="AI24" s="72">
        <f t="shared" si="31"/>
        <v>3532.8</v>
      </c>
      <c r="AJ24" s="72">
        <f t="shared" si="31"/>
        <v>4474.8</v>
      </c>
      <c r="AK24" s="72">
        <f t="shared" si="31"/>
        <v>4821.2</v>
      </c>
      <c r="AL24" s="72">
        <f t="shared" si="31"/>
        <v>5726</v>
      </c>
      <c r="AM24" s="72">
        <f t="shared" si="31"/>
        <v>6508.8</v>
      </c>
      <c r="AN24" s="72">
        <f t="shared" si="31"/>
        <v>7111.4000000000005</v>
      </c>
      <c r="AO24" s="72">
        <f t="shared" si="31"/>
        <v>7767.2</v>
      </c>
      <c r="AP24" s="72">
        <f t="shared" si="31"/>
        <v>7550.4</v>
      </c>
      <c r="AQ24" s="72">
        <f t="shared" si="31"/>
        <v>7704</v>
      </c>
      <c r="AR24" s="72">
        <f t="shared" si="31"/>
        <v>6830.5999999999995</v>
      </c>
      <c r="AS24" s="72">
        <f t="shared" si="31"/>
        <v>5149.2</v>
      </c>
      <c r="AT24" s="72">
        <f t="shared" si="31"/>
        <v>4454.8</v>
      </c>
      <c r="AU24" s="72">
        <f t="shared" si="31"/>
        <v>2499.2000000000003</v>
      </c>
      <c r="AV24" s="72">
        <f t="shared" si="31"/>
        <v>1602</v>
      </c>
      <c r="AW24" s="72">
        <f t="shared" si="31"/>
        <v>901.59999999999991</v>
      </c>
      <c r="AX24" s="72">
        <f t="shared" si="31"/>
        <v>329</v>
      </c>
      <c r="AY24" s="72">
        <f t="shared" si="31"/>
        <v>115.19999999999999</v>
      </c>
      <c r="AZ24" s="72">
        <f t="shared" si="31"/>
        <v>68.600000000000009</v>
      </c>
      <c r="BA24" s="72">
        <f t="shared" si="31"/>
        <v>9.9999999999999893</v>
      </c>
      <c r="BB24" s="73">
        <f t="shared" si="24"/>
        <v>90638.6</v>
      </c>
      <c r="BC24" s="73"/>
      <c r="BD24" s="77"/>
      <c r="BE24" s="76"/>
      <c r="BF24" s="74"/>
      <c r="BG24" s="75">
        <f t="shared" si="25"/>
        <v>0</v>
      </c>
      <c r="BH24" s="76" t="e">
        <f t="shared" si="26"/>
        <v>#N/A</v>
      </c>
      <c r="BI24" s="74">
        <f t="shared" si="27"/>
        <v>29664.199999999997</v>
      </c>
      <c r="BJ24" s="75">
        <f t="shared" si="28"/>
        <v>0.32727998887891024</v>
      </c>
      <c r="BK24" s="76" t="e">
        <f t="shared" si="29"/>
        <v>#N/A</v>
      </c>
    </row>
    <row r="25" spans="1:63" ht="19.5" customHeight="1">
      <c r="A25" s="70">
        <v>16</v>
      </c>
      <c r="B25" s="71" t="s">
        <v>16</v>
      </c>
      <c r="C25" s="72">
        <f t="shared" ref="C25:BA25" si="32">C7*C3</f>
        <v>0</v>
      </c>
      <c r="D25" s="72">
        <f t="shared" si="32"/>
        <v>0</v>
      </c>
      <c r="E25" s="72">
        <f t="shared" si="32"/>
        <v>0</v>
      </c>
      <c r="F25" s="72">
        <f t="shared" si="32"/>
        <v>0</v>
      </c>
      <c r="G25" s="72">
        <f t="shared" si="32"/>
        <v>0</v>
      </c>
      <c r="H25" s="72">
        <f t="shared" si="32"/>
        <v>1</v>
      </c>
      <c r="I25" s="72">
        <f t="shared" si="32"/>
        <v>1.2</v>
      </c>
      <c r="J25" s="72">
        <f t="shared" si="32"/>
        <v>11.2</v>
      </c>
      <c r="K25" s="72">
        <f t="shared" si="32"/>
        <v>19.200000000000003</v>
      </c>
      <c r="L25" s="72">
        <f t="shared" si="32"/>
        <v>34.200000000000003</v>
      </c>
      <c r="M25" s="72">
        <f t="shared" si="32"/>
        <v>42</v>
      </c>
      <c r="N25" s="72">
        <f t="shared" si="32"/>
        <v>63.800000000000004</v>
      </c>
      <c r="O25" s="72">
        <f t="shared" si="32"/>
        <v>120</v>
      </c>
      <c r="P25" s="72">
        <f t="shared" si="32"/>
        <v>153.4</v>
      </c>
      <c r="Q25" s="72">
        <f t="shared" si="32"/>
        <v>176.39999999999998</v>
      </c>
      <c r="R25" s="72">
        <f t="shared" si="32"/>
        <v>252</v>
      </c>
      <c r="S25" s="72">
        <f t="shared" si="32"/>
        <v>265.60000000000002</v>
      </c>
      <c r="T25" s="72">
        <f t="shared" si="32"/>
        <v>363.8</v>
      </c>
      <c r="U25" s="72">
        <f t="shared" si="32"/>
        <v>435.6</v>
      </c>
      <c r="V25" s="72">
        <f t="shared" si="32"/>
        <v>554.79999999999995</v>
      </c>
      <c r="W25" s="72">
        <f t="shared" si="32"/>
        <v>588</v>
      </c>
      <c r="X25" s="72">
        <f t="shared" si="32"/>
        <v>701.4</v>
      </c>
      <c r="Y25" s="72">
        <f t="shared" si="32"/>
        <v>796.40000000000009</v>
      </c>
      <c r="Z25" s="72">
        <f t="shared" si="32"/>
        <v>970.59999999999991</v>
      </c>
      <c r="AA25" s="72">
        <f t="shared" si="32"/>
        <v>1104</v>
      </c>
      <c r="AB25" s="72">
        <f t="shared" si="32"/>
        <v>1215</v>
      </c>
      <c r="AC25" s="72">
        <f t="shared" si="32"/>
        <v>1300</v>
      </c>
      <c r="AD25" s="72">
        <f t="shared" si="32"/>
        <v>1571.4</v>
      </c>
      <c r="AE25" s="72">
        <f t="shared" si="32"/>
        <v>1612.8</v>
      </c>
      <c r="AF25" s="72">
        <f t="shared" si="32"/>
        <v>1890.8</v>
      </c>
      <c r="AG25" s="72">
        <f t="shared" si="32"/>
        <v>2274</v>
      </c>
      <c r="AH25" s="72">
        <f t="shared" si="32"/>
        <v>2418</v>
      </c>
      <c r="AI25" s="72">
        <f t="shared" si="32"/>
        <v>3174.4</v>
      </c>
      <c r="AJ25" s="72">
        <f t="shared" si="32"/>
        <v>3069</v>
      </c>
      <c r="AK25" s="72">
        <f t="shared" si="32"/>
        <v>3651.6</v>
      </c>
      <c r="AL25" s="72">
        <f t="shared" si="32"/>
        <v>4529</v>
      </c>
      <c r="AM25" s="72">
        <f t="shared" si="32"/>
        <v>5241.6000000000004</v>
      </c>
      <c r="AN25" s="72">
        <f t="shared" si="32"/>
        <v>6068</v>
      </c>
      <c r="AO25" s="72">
        <f t="shared" si="32"/>
        <v>6847.5999999999995</v>
      </c>
      <c r="AP25" s="72">
        <f t="shared" si="32"/>
        <v>7152.5999999999995</v>
      </c>
      <c r="AQ25" s="72">
        <f t="shared" si="32"/>
        <v>7776</v>
      </c>
      <c r="AR25" s="72">
        <f t="shared" si="32"/>
        <v>7412.7999999999993</v>
      </c>
      <c r="AS25" s="72">
        <f t="shared" si="32"/>
        <v>6913.2000000000007</v>
      </c>
      <c r="AT25" s="72">
        <f t="shared" si="32"/>
        <v>5263.2</v>
      </c>
      <c r="AU25" s="72">
        <f t="shared" si="32"/>
        <v>4083.2000000000003</v>
      </c>
      <c r="AV25" s="72">
        <f t="shared" si="32"/>
        <v>2628</v>
      </c>
      <c r="AW25" s="72">
        <f t="shared" si="32"/>
        <v>1444.3999999999999</v>
      </c>
      <c r="AX25" s="72">
        <f t="shared" si="32"/>
        <v>526.4</v>
      </c>
      <c r="AY25" s="72">
        <f t="shared" si="32"/>
        <v>211.2</v>
      </c>
      <c r="AZ25" s="72">
        <f t="shared" si="32"/>
        <v>29.400000000000002</v>
      </c>
      <c r="BA25" s="72">
        <f t="shared" si="32"/>
        <v>9.9999999999999893</v>
      </c>
      <c r="BB25" s="73">
        <f t="shared" si="24"/>
        <v>94968.199999999968</v>
      </c>
      <c r="BC25" s="73"/>
      <c r="BD25" s="77"/>
      <c r="BE25" s="76"/>
      <c r="BF25" s="74"/>
      <c r="BG25" s="75">
        <f t="shared" si="25"/>
        <v>0</v>
      </c>
      <c r="BH25" s="76" t="e">
        <f t="shared" si="26"/>
        <v>#N/A</v>
      </c>
      <c r="BI25" s="74">
        <f t="shared" si="27"/>
        <v>36297.800000000003</v>
      </c>
      <c r="BJ25" s="75">
        <f t="shared" si="28"/>
        <v>0.3822100450466579</v>
      </c>
      <c r="BK25" s="76" t="e">
        <f t="shared" si="29"/>
        <v>#N/A</v>
      </c>
    </row>
    <row r="26" spans="1:63" s="85" customFormat="1" ht="19.5" customHeight="1">
      <c r="A26" s="78">
        <v>19</v>
      </c>
      <c r="B26" s="79" t="s">
        <v>17</v>
      </c>
      <c r="C26" s="72">
        <f t="shared" ref="C26:BA26" si="33">C8*C3</f>
        <v>0</v>
      </c>
      <c r="D26" s="72">
        <f t="shared" si="33"/>
        <v>0</v>
      </c>
      <c r="E26" s="72">
        <f t="shared" si="33"/>
        <v>0</v>
      </c>
      <c r="F26" s="72">
        <f t="shared" si="33"/>
        <v>0</v>
      </c>
      <c r="G26" s="72">
        <f t="shared" si="33"/>
        <v>0.8</v>
      </c>
      <c r="H26" s="72">
        <f t="shared" si="33"/>
        <v>3</v>
      </c>
      <c r="I26" s="72">
        <f t="shared" si="33"/>
        <v>1.2</v>
      </c>
      <c r="J26" s="72">
        <f t="shared" si="33"/>
        <v>9.7999999999999989</v>
      </c>
      <c r="K26" s="72">
        <f t="shared" si="33"/>
        <v>17.600000000000001</v>
      </c>
      <c r="L26" s="72">
        <f t="shared" si="33"/>
        <v>32.4</v>
      </c>
      <c r="M26" s="72">
        <f t="shared" si="33"/>
        <v>62</v>
      </c>
      <c r="N26" s="72">
        <f t="shared" si="33"/>
        <v>118.80000000000001</v>
      </c>
      <c r="O26" s="72">
        <f t="shared" si="33"/>
        <v>141.6</v>
      </c>
      <c r="P26" s="72">
        <f t="shared" si="33"/>
        <v>166.4</v>
      </c>
      <c r="Q26" s="72">
        <f t="shared" si="33"/>
        <v>235.2</v>
      </c>
      <c r="R26" s="72">
        <f t="shared" si="33"/>
        <v>315</v>
      </c>
      <c r="S26" s="72">
        <f t="shared" si="33"/>
        <v>374.40000000000003</v>
      </c>
      <c r="T26" s="72">
        <f t="shared" si="33"/>
        <v>408</v>
      </c>
      <c r="U26" s="72">
        <f t="shared" si="33"/>
        <v>450</v>
      </c>
      <c r="V26" s="72">
        <f t="shared" si="33"/>
        <v>551</v>
      </c>
      <c r="W26" s="72">
        <f t="shared" si="33"/>
        <v>720</v>
      </c>
      <c r="X26" s="72">
        <f t="shared" si="33"/>
        <v>840</v>
      </c>
      <c r="Y26" s="72">
        <f t="shared" si="33"/>
        <v>1025.2</v>
      </c>
      <c r="Z26" s="72">
        <f t="shared" si="33"/>
        <v>1196</v>
      </c>
      <c r="AA26" s="72">
        <f t="shared" si="33"/>
        <v>1084.8</v>
      </c>
      <c r="AB26" s="72">
        <f t="shared" si="33"/>
        <v>1420</v>
      </c>
      <c r="AC26" s="72">
        <f t="shared" si="33"/>
        <v>1648.4</v>
      </c>
      <c r="AD26" s="72">
        <f t="shared" si="33"/>
        <v>1879.2</v>
      </c>
      <c r="AE26" s="72">
        <f t="shared" si="33"/>
        <v>2077.6</v>
      </c>
      <c r="AF26" s="72">
        <f t="shared" si="33"/>
        <v>2296.7999999999997</v>
      </c>
      <c r="AG26" s="72">
        <f t="shared" si="33"/>
        <v>2808</v>
      </c>
      <c r="AH26" s="72">
        <f t="shared" si="33"/>
        <v>3385.2000000000003</v>
      </c>
      <c r="AI26" s="72">
        <f t="shared" si="33"/>
        <v>3436.8</v>
      </c>
      <c r="AJ26" s="72">
        <f t="shared" si="33"/>
        <v>3762</v>
      </c>
      <c r="AK26" s="72">
        <f t="shared" si="33"/>
        <v>4399.5999999999995</v>
      </c>
      <c r="AL26" s="72">
        <f t="shared" si="33"/>
        <v>5453</v>
      </c>
      <c r="AM26" s="72">
        <f t="shared" si="33"/>
        <v>5716.8</v>
      </c>
      <c r="AN26" s="72">
        <f t="shared" si="33"/>
        <v>6371.4000000000005</v>
      </c>
      <c r="AO26" s="72">
        <f t="shared" si="33"/>
        <v>6992</v>
      </c>
      <c r="AP26" s="72">
        <f t="shared" si="33"/>
        <v>7620.5999999999995</v>
      </c>
      <c r="AQ26" s="72">
        <f t="shared" si="33"/>
        <v>8240</v>
      </c>
      <c r="AR26" s="72">
        <f t="shared" si="33"/>
        <v>8683.7999999999993</v>
      </c>
      <c r="AS26" s="72">
        <f t="shared" si="33"/>
        <v>8400</v>
      </c>
      <c r="AT26" s="72">
        <f t="shared" si="33"/>
        <v>6166.2</v>
      </c>
      <c r="AU26" s="72">
        <f t="shared" si="33"/>
        <v>4338.4000000000005</v>
      </c>
      <c r="AV26" s="72">
        <f t="shared" si="33"/>
        <v>2871</v>
      </c>
      <c r="AW26" s="72">
        <f t="shared" si="33"/>
        <v>1416.8</v>
      </c>
      <c r="AX26" s="72">
        <f t="shared" si="33"/>
        <v>836.6</v>
      </c>
      <c r="AY26" s="72">
        <f t="shared" si="33"/>
        <v>278.39999999999998</v>
      </c>
      <c r="AZ26" s="72">
        <f t="shared" si="33"/>
        <v>78.400000000000006</v>
      </c>
      <c r="BA26" s="72">
        <f t="shared" si="33"/>
        <v>9.9999999999999893</v>
      </c>
      <c r="BB26" s="73">
        <f t="shared" si="24"/>
        <v>108340.2</v>
      </c>
      <c r="BC26" s="80"/>
      <c r="BD26" s="81"/>
      <c r="BE26" s="82"/>
      <c r="BF26" s="83"/>
      <c r="BG26" s="84">
        <f t="shared" si="25"/>
        <v>0</v>
      </c>
      <c r="BH26" s="82" t="e">
        <f t="shared" si="26"/>
        <v>#N/A</v>
      </c>
      <c r="BI26" s="83">
        <f t="shared" si="27"/>
        <v>41319.600000000006</v>
      </c>
      <c r="BJ26" s="84">
        <f t="shared" si="28"/>
        <v>0.38138751820653838</v>
      </c>
      <c r="BK26" s="82" t="e">
        <f t="shared" si="29"/>
        <v>#N/A</v>
      </c>
    </row>
    <row r="27" spans="1:63" ht="19.5" customHeight="1">
      <c r="A27" s="70">
        <v>25</v>
      </c>
      <c r="B27" s="71" t="s">
        <v>388</v>
      </c>
      <c r="C27" s="72">
        <f t="shared" ref="C27:BA27" si="34">C9*C3</f>
        <v>0</v>
      </c>
      <c r="D27" s="72">
        <f t="shared" si="34"/>
        <v>0</v>
      </c>
      <c r="E27" s="72">
        <f t="shared" si="34"/>
        <v>0</v>
      </c>
      <c r="F27" s="72">
        <f t="shared" si="34"/>
        <v>0</v>
      </c>
      <c r="G27" s="72">
        <f t="shared" si="34"/>
        <v>0</v>
      </c>
      <c r="H27" s="72">
        <f t="shared" si="34"/>
        <v>2</v>
      </c>
      <c r="I27" s="72">
        <f t="shared" si="34"/>
        <v>3.5999999999999996</v>
      </c>
      <c r="J27" s="72">
        <f t="shared" si="34"/>
        <v>1.4</v>
      </c>
      <c r="K27" s="72">
        <f t="shared" si="34"/>
        <v>20.8</v>
      </c>
      <c r="L27" s="72">
        <f t="shared" si="34"/>
        <v>19.8</v>
      </c>
      <c r="M27" s="72">
        <f t="shared" si="34"/>
        <v>30</v>
      </c>
      <c r="N27" s="72">
        <f t="shared" si="34"/>
        <v>68.2</v>
      </c>
      <c r="O27" s="72">
        <f t="shared" si="34"/>
        <v>76.8</v>
      </c>
      <c r="P27" s="72">
        <f t="shared" si="34"/>
        <v>93.600000000000009</v>
      </c>
      <c r="Q27" s="72">
        <f t="shared" si="34"/>
        <v>112</v>
      </c>
      <c r="R27" s="72">
        <f t="shared" si="34"/>
        <v>123</v>
      </c>
      <c r="S27" s="72">
        <f t="shared" si="34"/>
        <v>147.20000000000002</v>
      </c>
      <c r="T27" s="72">
        <f t="shared" si="34"/>
        <v>170</v>
      </c>
      <c r="U27" s="72">
        <f t="shared" si="34"/>
        <v>226.8</v>
      </c>
      <c r="V27" s="72">
        <f t="shared" si="34"/>
        <v>292.59999999999997</v>
      </c>
      <c r="W27" s="72">
        <f t="shared" si="34"/>
        <v>328</v>
      </c>
      <c r="X27" s="72">
        <f t="shared" si="34"/>
        <v>340.2</v>
      </c>
      <c r="Y27" s="72">
        <f t="shared" si="34"/>
        <v>435.6</v>
      </c>
      <c r="Z27" s="72">
        <f t="shared" si="34"/>
        <v>515.19999999999993</v>
      </c>
      <c r="AA27" s="72">
        <f t="shared" si="34"/>
        <v>513.6</v>
      </c>
      <c r="AB27" s="72">
        <f t="shared" si="34"/>
        <v>640</v>
      </c>
      <c r="AC27" s="72">
        <f t="shared" si="34"/>
        <v>863.2</v>
      </c>
      <c r="AD27" s="72">
        <f t="shared" si="34"/>
        <v>950.40000000000009</v>
      </c>
      <c r="AE27" s="72">
        <f t="shared" si="34"/>
        <v>1052.8</v>
      </c>
      <c r="AF27" s="72">
        <f t="shared" si="34"/>
        <v>1252.8</v>
      </c>
      <c r="AG27" s="72">
        <f t="shared" si="34"/>
        <v>1452</v>
      </c>
      <c r="AH27" s="72">
        <f t="shared" si="34"/>
        <v>1816.6000000000001</v>
      </c>
      <c r="AI27" s="72">
        <f t="shared" si="34"/>
        <v>2080</v>
      </c>
      <c r="AJ27" s="72">
        <f t="shared" si="34"/>
        <v>2442</v>
      </c>
      <c r="AK27" s="72">
        <f t="shared" si="34"/>
        <v>2692.7999999999997</v>
      </c>
      <c r="AL27" s="72">
        <f t="shared" si="34"/>
        <v>3290</v>
      </c>
      <c r="AM27" s="72">
        <f t="shared" si="34"/>
        <v>3607.2000000000003</v>
      </c>
      <c r="AN27" s="72">
        <f t="shared" si="34"/>
        <v>4092.2000000000003</v>
      </c>
      <c r="AO27" s="72">
        <f t="shared" si="34"/>
        <v>4681.5999999999995</v>
      </c>
      <c r="AP27" s="72">
        <f t="shared" si="34"/>
        <v>5077.8</v>
      </c>
      <c r="AQ27" s="72">
        <f t="shared" si="34"/>
        <v>5200</v>
      </c>
      <c r="AR27" s="72">
        <f t="shared" si="34"/>
        <v>5223.3999999999996</v>
      </c>
      <c r="AS27" s="72">
        <f t="shared" si="34"/>
        <v>4695.6000000000004</v>
      </c>
      <c r="AT27" s="72">
        <f t="shared" si="34"/>
        <v>3775.3999999999996</v>
      </c>
      <c r="AU27" s="72">
        <f t="shared" si="34"/>
        <v>2279.2000000000003</v>
      </c>
      <c r="AV27" s="72">
        <f t="shared" si="34"/>
        <v>1422</v>
      </c>
      <c r="AW27" s="72">
        <f t="shared" si="34"/>
        <v>754.4</v>
      </c>
      <c r="AX27" s="72">
        <f t="shared" si="34"/>
        <v>235</v>
      </c>
      <c r="AY27" s="72">
        <f t="shared" si="34"/>
        <v>86.399999999999991</v>
      </c>
      <c r="AZ27" s="72">
        <f t="shared" si="34"/>
        <v>19.600000000000001</v>
      </c>
      <c r="BA27" s="72">
        <f t="shared" si="34"/>
        <v>0</v>
      </c>
      <c r="BB27" s="73">
        <f t="shared" si="24"/>
        <v>63202.8</v>
      </c>
      <c r="BC27" s="73"/>
      <c r="BD27" s="77"/>
      <c r="BE27" s="76"/>
      <c r="BF27" s="74"/>
      <c r="BG27" s="75">
        <f t="shared" si="25"/>
        <v>0</v>
      </c>
      <c r="BH27" s="76" t="e">
        <f t="shared" si="26"/>
        <v>#N/A</v>
      </c>
      <c r="BI27" s="74">
        <f t="shared" si="27"/>
        <v>23691.000000000004</v>
      </c>
      <c r="BJ27" s="75">
        <f t="shared" si="28"/>
        <v>0.37484098805749116</v>
      </c>
      <c r="BK27" s="76" t="e">
        <f t="shared" si="29"/>
        <v>#N/A</v>
      </c>
    </row>
    <row r="28" spans="1:63" ht="19.5" customHeight="1">
      <c r="A28" s="70">
        <v>27</v>
      </c>
      <c r="B28" s="71" t="s">
        <v>18</v>
      </c>
      <c r="C28" s="72">
        <f t="shared" ref="C28:BA28" si="35">C10*C3</f>
        <v>0</v>
      </c>
      <c r="D28" s="72">
        <f t="shared" si="35"/>
        <v>0</v>
      </c>
      <c r="E28" s="72">
        <f t="shared" si="35"/>
        <v>0</v>
      </c>
      <c r="F28" s="72">
        <f t="shared" si="35"/>
        <v>0</v>
      </c>
      <c r="G28" s="72">
        <f t="shared" si="35"/>
        <v>0</v>
      </c>
      <c r="H28" s="72">
        <f t="shared" si="35"/>
        <v>0</v>
      </c>
      <c r="I28" s="72">
        <f t="shared" si="35"/>
        <v>1.2</v>
      </c>
      <c r="J28" s="72">
        <f t="shared" si="35"/>
        <v>2.8</v>
      </c>
      <c r="K28" s="72">
        <f t="shared" si="35"/>
        <v>6.4</v>
      </c>
      <c r="L28" s="72">
        <f t="shared" si="35"/>
        <v>5.4</v>
      </c>
      <c r="M28" s="72">
        <f t="shared" si="35"/>
        <v>14</v>
      </c>
      <c r="N28" s="72">
        <f t="shared" si="35"/>
        <v>24.200000000000003</v>
      </c>
      <c r="O28" s="72">
        <f t="shared" si="35"/>
        <v>40.799999999999997</v>
      </c>
      <c r="P28" s="72">
        <f t="shared" si="35"/>
        <v>62.400000000000006</v>
      </c>
      <c r="Q28" s="72">
        <f t="shared" si="35"/>
        <v>86.8</v>
      </c>
      <c r="R28" s="72">
        <f t="shared" si="35"/>
        <v>111</v>
      </c>
      <c r="S28" s="72">
        <f t="shared" si="35"/>
        <v>169.60000000000002</v>
      </c>
      <c r="T28" s="72">
        <f t="shared" si="35"/>
        <v>176.79999999999998</v>
      </c>
      <c r="U28" s="72">
        <f t="shared" si="35"/>
        <v>234</v>
      </c>
      <c r="V28" s="72">
        <f t="shared" si="35"/>
        <v>311.59999999999997</v>
      </c>
      <c r="W28" s="72">
        <f t="shared" si="35"/>
        <v>400</v>
      </c>
      <c r="X28" s="72">
        <f t="shared" si="35"/>
        <v>415.8</v>
      </c>
      <c r="Y28" s="72">
        <f t="shared" si="35"/>
        <v>558.80000000000007</v>
      </c>
      <c r="Z28" s="72">
        <f t="shared" si="35"/>
        <v>644</v>
      </c>
      <c r="AA28" s="72">
        <f t="shared" si="35"/>
        <v>729.6</v>
      </c>
      <c r="AB28" s="72">
        <f t="shared" si="35"/>
        <v>1075</v>
      </c>
      <c r="AC28" s="72">
        <f t="shared" si="35"/>
        <v>1227.2</v>
      </c>
      <c r="AD28" s="72">
        <f t="shared" si="35"/>
        <v>1479.6000000000001</v>
      </c>
      <c r="AE28" s="72">
        <f t="shared" si="35"/>
        <v>1724.8</v>
      </c>
      <c r="AF28" s="72">
        <f t="shared" si="35"/>
        <v>1931.3999999999999</v>
      </c>
      <c r="AG28" s="72">
        <f t="shared" si="35"/>
        <v>2268</v>
      </c>
      <c r="AH28" s="72">
        <f t="shared" si="35"/>
        <v>2982.2000000000003</v>
      </c>
      <c r="AI28" s="72">
        <f t="shared" si="35"/>
        <v>3353.6000000000004</v>
      </c>
      <c r="AJ28" s="72">
        <f t="shared" si="35"/>
        <v>4316.3999999999996</v>
      </c>
      <c r="AK28" s="72">
        <f t="shared" si="35"/>
        <v>5052.3999999999996</v>
      </c>
      <c r="AL28" s="72">
        <f t="shared" si="35"/>
        <v>6622</v>
      </c>
      <c r="AM28" s="72">
        <f t="shared" si="35"/>
        <v>7869.6</v>
      </c>
      <c r="AN28" s="72">
        <f t="shared" si="35"/>
        <v>9331.4</v>
      </c>
      <c r="AO28" s="72">
        <f t="shared" si="35"/>
        <v>11134</v>
      </c>
      <c r="AP28" s="72">
        <f t="shared" si="35"/>
        <v>12534.6</v>
      </c>
      <c r="AQ28" s="72">
        <f t="shared" si="35"/>
        <v>13576</v>
      </c>
      <c r="AR28" s="72">
        <f t="shared" si="35"/>
        <v>14292.599999999999</v>
      </c>
      <c r="AS28" s="72">
        <f t="shared" si="35"/>
        <v>13322.400000000001</v>
      </c>
      <c r="AT28" s="72">
        <f t="shared" si="35"/>
        <v>10707</v>
      </c>
      <c r="AU28" s="72">
        <f t="shared" si="35"/>
        <v>8060.8000000000011</v>
      </c>
      <c r="AV28" s="72">
        <f t="shared" si="35"/>
        <v>4815</v>
      </c>
      <c r="AW28" s="72">
        <f t="shared" si="35"/>
        <v>2484</v>
      </c>
      <c r="AX28" s="72">
        <f t="shared" si="35"/>
        <v>893</v>
      </c>
      <c r="AY28" s="72">
        <f t="shared" si="35"/>
        <v>432</v>
      </c>
      <c r="AZ28" s="72">
        <f t="shared" si="35"/>
        <v>78.400000000000006</v>
      </c>
      <c r="BA28" s="72">
        <f t="shared" si="35"/>
        <v>19.999999999999979</v>
      </c>
      <c r="BB28" s="73">
        <f t="shared" si="24"/>
        <v>145578.59999999998</v>
      </c>
      <c r="BC28" s="73"/>
      <c r="BD28" s="77"/>
      <c r="BE28" s="76"/>
      <c r="BF28" s="74"/>
      <c r="BG28" s="75">
        <f t="shared" si="25"/>
        <v>0</v>
      </c>
      <c r="BH28" s="76" t="e">
        <f t="shared" si="26"/>
        <v>#N/A</v>
      </c>
      <c r="BI28" s="74">
        <f t="shared" si="27"/>
        <v>68681.2</v>
      </c>
      <c r="BJ28" s="75">
        <f t="shared" si="28"/>
        <v>0.47178087988207063</v>
      </c>
      <c r="BK28" s="76" t="e">
        <f t="shared" si="29"/>
        <v>#N/A</v>
      </c>
    </row>
    <row r="29" spans="1:63" ht="19.5" customHeight="1">
      <c r="A29" s="70">
        <v>44</v>
      </c>
      <c r="B29" s="71" t="s">
        <v>389</v>
      </c>
      <c r="C29" s="72">
        <f t="shared" ref="C29:BA29" si="36">C11*C3</f>
        <v>0</v>
      </c>
      <c r="D29" s="72">
        <f t="shared" si="36"/>
        <v>0</v>
      </c>
      <c r="E29" s="72">
        <f t="shared" si="36"/>
        <v>0</v>
      </c>
      <c r="F29" s="72">
        <f t="shared" si="36"/>
        <v>0</v>
      </c>
      <c r="G29" s="72">
        <f t="shared" si="36"/>
        <v>0</v>
      </c>
      <c r="H29" s="72">
        <f t="shared" si="36"/>
        <v>2</v>
      </c>
      <c r="I29" s="72">
        <f t="shared" si="36"/>
        <v>3.5999999999999996</v>
      </c>
      <c r="J29" s="72">
        <f t="shared" si="36"/>
        <v>2.8</v>
      </c>
      <c r="K29" s="72">
        <f t="shared" si="36"/>
        <v>8</v>
      </c>
      <c r="L29" s="72">
        <f t="shared" si="36"/>
        <v>30.6</v>
      </c>
      <c r="M29" s="72">
        <f t="shared" si="36"/>
        <v>52</v>
      </c>
      <c r="N29" s="72">
        <f t="shared" si="36"/>
        <v>55.000000000000007</v>
      </c>
      <c r="O29" s="72">
        <f t="shared" si="36"/>
        <v>122.39999999999999</v>
      </c>
      <c r="P29" s="72">
        <f t="shared" si="36"/>
        <v>143</v>
      </c>
      <c r="Q29" s="72">
        <f t="shared" si="36"/>
        <v>280</v>
      </c>
      <c r="R29" s="72">
        <f t="shared" si="36"/>
        <v>318</v>
      </c>
      <c r="S29" s="72">
        <f t="shared" si="36"/>
        <v>374.40000000000003</v>
      </c>
      <c r="T29" s="72">
        <f t="shared" si="36"/>
        <v>462.4</v>
      </c>
      <c r="U29" s="72">
        <f t="shared" si="36"/>
        <v>460.8</v>
      </c>
      <c r="V29" s="72">
        <f t="shared" si="36"/>
        <v>627</v>
      </c>
      <c r="W29" s="72">
        <f t="shared" si="36"/>
        <v>724</v>
      </c>
      <c r="X29" s="72">
        <f t="shared" si="36"/>
        <v>869.40000000000009</v>
      </c>
      <c r="Y29" s="72">
        <f t="shared" si="36"/>
        <v>1130.8000000000002</v>
      </c>
      <c r="Z29" s="72">
        <f t="shared" si="36"/>
        <v>1177.5999999999999</v>
      </c>
      <c r="AA29" s="72">
        <f t="shared" si="36"/>
        <v>1574.3999999999999</v>
      </c>
      <c r="AB29" s="72">
        <f t="shared" si="36"/>
        <v>1700</v>
      </c>
      <c r="AC29" s="72">
        <f t="shared" si="36"/>
        <v>2090.4</v>
      </c>
      <c r="AD29" s="72">
        <f t="shared" si="36"/>
        <v>2246.4</v>
      </c>
      <c r="AE29" s="72">
        <f t="shared" si="36"/>
        <v>2643.2</v>
      </c>
      <c r="AF29" s="72">
        <f t="shared" si="36"/>
        <v>2569.4</v>
      </c>
      <c r="AG29" s="72">
        <f t="shared" si="36"/>
        <v>3240</v>
      </c>
      <c r="AH29" s="72">
        <f t="shared" si="36"/>
        <v>3751</v>
      </c>
      <c r="AI29" s="72">
        <f t="shared" si="36"/>
        <v>4550.4000000000005</v>
      </c>
      <c r="AJ29" s="72">
        <f t="shared" si="36"/>
        <v>4910.3999999999996</v>
      </c>
      <c r="AK29" s="72">
        <f t="shared" si="36"/>
        <v>5990.8</v>
      </c>
      <c r="AL29" s="72">
        <f t="shared" si="36"/>
        <v>6930</v>
      </c>
      <c r="AM29" s="72">
        <f t="shared" si="36"/>
        <v>7286.4000000000005</v>
      </c>
      <c r="AN29" s="72">
        <f t="shared" si="36"/>
        <v>8436</v>
      </c>
      <c r="AO29" s="72">
        <f t="shared" si="36"/>
        <v>9553.1999999999989</v>
      </c>
      <c r="AP29" s="72">
        <f t="shared" si="36"/>
        <v>10631.4</v>
      </c>
      <c r="AQ29" s="72">
        <f t="shared" si="36"/>
        <v>11048</v>
      </c>
      <c r="AR29" s="72">
        <f t="shared" si="36"/>
        <v>11389.8</v>
      </c>
      <c r="AS29" s="72">
        <f t="shared" si="36"/>
        <v>10306.800000000001</v>
      </c>
      <c r="AT29" s="72">
        <f t="shared" si="36"/>
        <v>8419.4</v>
      </c>
      <c r="AU29" s="72">
        <f t="shared" si="36"/>
        <v>6380.0000000000009</v>
      </c>
      <c r="AV29" s="72">
        <f t="shared" si="36"/>
        <v>4167</v>
      </c>
      <c r="AW29" s="72">
        <f t="shared" si="36"/>
        <v>1996.3999999999999</v>
      </c>
      <c r="AX29" s="72">
        <f t="shared" si="36"/>
        <v>977.6</v>
      </c>
      <c r="AY29" s="72">
        <f t="shared" si="36"/>
        <v>268.8</v>
      </c>
      <c r="AZ29" s="72">
        <f t="shared" si="36"/>
        <v>49</v>
      </c>
      <c r="BA29" s="72">
        <f t="shared" si="36"/>
        <v>9.9999999999999893</v>
      </c>
      <c r="BB29" s="73">
        <f t="shared" si="24"/>
        <v>139960</v>
      </c>
      <c r="BC29" s="73"/>
      <c r="BD29" s="77"/>
      <c r="BE29" s="76"/>
      <c r="BF29" s="74"/>
      <c r="BG29" s="75">
        <f t="shared" si="25"/>
        <v>0</v>
      </c>
      <c r="BH29" s="76" t="e">
        <f t="shared" si="26"/>
        <v>#N/A</v>
      </c>
      <c r="BI29" s="74">
        <f t="shared" si="27"/>
        <v>55012.800000000003</v>
      </c>
      <c r="BJ29" s="75">
        <f t="shared" si="28"/>
        <v>0.39306087453558164</v>
      </c>
      <c r="BK29" s="76" t="e">
        <f t="shared" si="29"/>
        <v>#N/A</v>
      </c>
    </row>
    <row r="30" spans="1:63" ht="19.5" customHeight="1">
      <c r="A30" s="70">
        <v>52</v>
      </c>
      <c r="B30" s="71" t="s">
        <v>19</v>
      </c>
      <c r="C30" s="72">
        <f t="shared" ref="C30:BA30" si="37">C12*C3</f>
        <v>0</v>
      </c>
      <c r="D30" s="72">
        <f t="shared" si="37"/>
        <v>0</v>
      </c>
      <c r="E30" s="72">
        <f t="shared" si="37"/>
        <v>0</v>
      </c>
      <c r="F30" s="72">
        <f t="shared" si="37"/>
        <v>0</v>
      </c>
      <c r="G30" s="72">
        <f t="shared" si="37"/>
        <v>0</v>
      </c>
      <c r="H30" s="72">
        <f t="shared" si="37"/>
        <v>0</v>
      </c>
      <c r="I30" s="72">
        <f t="shared" si="37"/>
        <v>2.4</v>
      </c>
      <c r="J30" s="72">
        <f t="shared" si="37"/>
        <v>4.1999999999999993</v>
      </c>
      <c r="K30" s="72">
        <f t="shared" si="37"/>
        <v>9.6000000000000014</v>
      </c>
      <c r="L30" s="72">
        <f t="shared" si="37"/>
        <v>10.8</v>
      </c>
      <c r="M30" s="72">
        <f t="shared" si="37"/>
        <v>24</v>
      </c>
      <c r="N30" s="72">
        <f t="shared" si="37"/>
        <v>44</v>
      </c>
      <c r="O30" s="72">
        <f t="shared" si="37"/>
        <v>60</v>
      </c>
      <c r="P30" s="72">
        <f t="shared" si="37"/>
        <v>96.2</v>
      </c>
      <c r="Q30" s="72">
        <f t="shared" si="37"/>
        <v>95.199999999999989</v>
      </c>
      <c r="R30" s="72">
        <f t="shared" si="37"/>
        <v>120</v>
      </c>
      <c r="S30" s="72">
        <f t="shared" si="37"/>
        <v>150.4</v>
      </c>
      <c r="T30" s="72">
        <f t="shared" si="37"/>
        <v>197.2</v>
      </c>
      <c r="U30" s="72">
        <f t="shared" si="37"/>
        <v>241.20000000000002</v>
      </c>
      <c r="V30" s="72">
        <f t="shared" si="37"/>
        <v>315.39999999999998</v>
      </c>
      <c r="W30" s="72">
        <f t="shared" si="37"/>
        <v>308</v>
      </c>
      <c r="X30" s="72">
        <f t="shared" si="37"/>
        <v>382.2</v>
      </c>
      <c r="Y30" s="72">
        <f t="shared" si="37"/>
        <v>519.20000000000005</v>
      </c>
      <c r="Z30" s="72">
        <f t="shared" si="37"/>
        <v>611.79999999999995</v>
      </c>
      <c r="AA30" s="72">
        <f t="shared" si="37"/>
        <v>633.6</v>
      </c>
      <c r="AB30" s="72">
        <f t="shared" si="37"/>
        <v>995</v>
      </c>
      <c r="AC30" s="72">
        <f t="shared" si="37"/>
        <v>1170</v>
      </c>
      <c r="AD30" s="72">
        <f t="shared" si="37"/>
        <v>1171.8000000000002</v>
      </c>
      <c r="AE30" s="72">
        <f t="shared" si="37"/>
        <v>1383.1999999999998</v>
      </c>
      <c r="AF30" s="72">
        <f t="shared" si="37"/>
        <v>1711</v>
      </c>
      <c r="AG30" s="72">
        <f t="shared" si="37"/>
        <v>1872</v>
      </c>
      <c r="AH30" s="72">
        <f t="shared" si="37"/>
        <v>2039.8</v>
      </c>
      <c r="AI30" s="72">
        <f t="shared" si="37"/>
        <v>2265.6</v>
      </c>
      <c r="AJ30" s="72">
        <f t="shared" si="37"/>
        <v>2534.3999999999996</v>
      </c>
      <c r="AK30" s="72">
        <f t="shared" si="37"/>
        <v>3366</v>
      </c>
      <c r="AL30" s="72">
        <f t="shared" si="37"/>
        <v>3577</v>
      </c>
      <c r="AM30" s="72">
        <f t="shared" si="37"/>
        <v>4060.8</v>
      </c>
      <c r="AN30" s="72">
        <f t="shared" si="37"/>
        <v>4358.6000000000004</v>
      </c>
      <c r="AO30" s="72">
        <f t="shared" si="37"/>
        <v>5259.2</v>
      </c>
      <c r="AP30" s="72">
        <f t="shared" si="37"/>
        <v>5460</v>
      </c>
      <c r="AQ30" s="72">
        <f t="shared" si="37"/>
        <v>5840</v>
      </c>
      <c r="AR30" s="72">
        <f t="shared" si="37"/>
        <v>5748.2</v>
      </c>
      <c r="AS30" s="72">
        <f t="shared" si="37"/>
        <v>4821.6000000000004</v>
      </c>
      <c r="AT30" s="72">
        <f t="shared" si="37"/>
        <v>4583.8</v>
      </c>
      <c r="AU30" s="72">
        <f t="shared" si="37"/>
        <v>3176.8</v>
      </c>
      <c r="AV30" s="72">
        <f t="shared" si="37"/>
        <v>1854</v>
      </c>
      <c r="AW30" s="72">
        <f t="shared" si="37"/>
        <v>883.19999999999993</v>
      </c>
      <c r="AX30" s="72">
        <f t="shared" si="37"/>
        <v>394.8</v>
      </c>
      <c r="AY30" s="72">
        <f t="shared" si="37"/>
        <v>211.2</v>
      </c>
      <c r="AZ30" s="72">
        <f t="shared" si="37"/>
        <v>39.200000000000003</v>
      </c>
      <c r="BA30" s="72">
        <f t="shared" si="37"/>
        <v>9.9999999999999893</v>
      </c>
      <c r="BB30" s="73">
        <f t="shared" si="24"/>
        <v>72612.599999999991</v>
      </c>
      <c r="BC30" s="73"/>
      <c r="BD30" s="77"/>
      <c r="BE30" s="76"/>
      <c r="BF30" s="74"/>
      <c r="BG30" s="75">
        <f t="shared" si="25"/>
        <v>0</v>
      </c>
      <c r="BH30" s="76" t="e">
        <f t="shared" si="26"/>
        <v>#N/A</v>
      </c>
      <c r="BI30" s="74">
        <f t="shared" si="27"/>
        <v>27562.800000000003</v>
      </c>
      <c r="BJ30" s="75">
        <f t="shared" si="28"/>
        <v>0.37958701382404714</v>
      </c>
      <c r="BK30" s="76" t="e">
        <f t="shared" si="29"/>
        <v>#N/A</v>
      </c>
    </row>
    <row r="31" spans="1:63" ht="19.5" customHeight="1">
      <c r="A31" s="66"/>
      <c r="B31" s="66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6"/>
      <c r="AY31" s="66"/>
      <c r="AZ31" s="66"/>
      <c r="BA31" s="66"/>
    </row>
    <row r="32" spans="1:63" ht="19.5" customHeight="1">
      <c r="A32" s="66"/>
      <c r="B32" s="66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6"/>
      <c r="AY32" s="66"/>
      <c r="AZ32" s="66"/>
      <c r="BA32" s="66"/>
    </row>
    <row r="33" spans="1:70" s="20" customFormat="1" ht="19.5" customHeight="1">
      <c r="A33" s="14"/>
      <c r="B33" s="14" t="s">
        <v>89</v>
      </c>
      <c r="C33" s="72">
        <f>C15*C3</f>
        <v>0</v>
      </c>
      <c r="D33" s="72">
        <f t="shared" ref="D33:BA33" si="38">D15*D3</f>
        <v>0</v>
      </c>
      <c r="E33" s="72">
        <f t="shared" si="38"/>
        <v>0</v>
      </c>
      <c r="F33" s="72">
        <f t="shared" si="38"/>
        <v>0</v>
      </c>
      <c r="G33" s="72">
        <f t="shared" si="38"/>
        <v>0.8</v>
      </c>
      <c r="H33" s="72">
        <f t="shared" si="38"/>
        <v>5</v>
      </c>
      <c r="I33" s="72">
        <f t="shared" si="38"/>
        <v>18</v>
      </c>
      <c r="J33" s="72">
        <f t="shared" si="38"/>
        <v>32.199999999999996</v>
      </c>
      <c r="K33" s="72">
        <f t="shared" si="38"/>
        <v>65.600000000000009</v>
      </c>
      <c r="L33" s="72">
        <f t="shared" si="38"/>
        <v>122.4</v>
      </c>
      <c r="M33" s="72">
        <f t="shared" si="38"/>
        <v>206</v>
      </c>
      <c r="N33" s="72">
        <f t="shared" si="38"/>
        <v>316.8</v>
      </c>
      <c r="O33" s="72">
        <f t="shared" si="38"/>
        <v>448.8</v>
      </c>
      <c r="P33" s="72">
        <f t="shared" si="38"/>
        <v>577.20000000000005</v>
      </c>
      <c r="Q33" s="72">
        <f t="shared" si="38"/>
        <v>781.19999999999993</v>
      </c>
      <c r="R33" s="72">
        <f t="shared" si="38"/>
        <v>912</v>
      </c>
      <c r="S33" s="72">
        <f t="shared" si="38"/>
        <v>937.6</v>
      </c>
      <c r="T33" s="72">
        <f t="shared" si="38"/>
        <v>1125.3999999999999</v>
      </c>
      <c r="U33" s="72">
        <f t="shared" si="38"/>
        <v>1314</v>
      </c>
      <c r="V33" s="72">
        <f t="shared" si="38"/>
        <v>1326.2</v>
      </c>
      <c r="W33" s="72">
        <f t="shared" si="38"/>
        <v>1372</v>
      </c>
      <c r="X33" s="72">
        <f t="shared" si="38"/>
        <v>1444.8</v>
      </c>
      <c r="Y33" s="72">
        <f t="shared" si="38"/>
        <v>1742.4</v>
      </c>
      <c r="Z33" s="72">
        <f t="shared" si="38"/>
        <v>1752.6</v>
      </c>
      <c r="AA33" s="72">
        <f t="shared" si="38"/>
        <v>2006.3999999999999</v>
      </c>
      <c r="AB33" s="72">
        <f t="shared" si="38"/>
        <v>2135</v>
      </c>
      <c r="AC33" s="72">
        <f t="shared" si="38"/>
        <v>2402.4</v>
      </c>
      <c r="AD33" s="72">
        <f t="shared" si="38"/>
        <v>2392.2000000000003</v>
      </c>
      <c r="AE33" s="72">
        <f t="shared" si="38"/>
        <v>2917.6</v>
      </c>
      <c r="AF33" s="72">
        <f t="shared" si="38"/>
        <v>3306</v>
      </c>
      <c r="AG33" s="72">
        <f t="shared" si="38"/>
        <v>3054</v>
      </c>
      <c r="AH33" s="72">
        <f t="shared" si="38"/>
        <v>3199.2000000000003</v>
      </c>
      <c r="AI33" s="72">
        <f t="shared" si="38"/>
        <v>3660.8</v>
      </c>
      <c r="AJ33" s="72">
        <f t="shared" si="38"/>
        <v>3966.6</v>
      </c>
      <c r="AK33" s="72">
        <f t="shared" si="38"/>
        <v>4556</v>
      </c>
      <c r="AL33" s="72">
        <f t="shared" si="38"/>
        <v>4984</v>
      </c>
      <c r="AM33" s="72">
        <f t="shared" si="38"/>
        <v>4600.8</v>
      </c>
      <c r="AN33" s="72">
        <f t="shared" si="38"/>
        <v>5520.4000000000005</v>
      </c>
      <c r="AO33" s="72">
        <f t="shared" si="38"/>
        <v>5168</v>
      </c>
      <c r="AP33" s="72">
        <f t="shared" si="38"/>
        <v>5335.2</v>
      </c>
      <c r="AQ33" s="72">
        <f t="shared" si="38"/>
        <v>5160</v>
      </c>
      <c r="AR33" s="72">
        <f t="shared" si="38"/>
        <v>4288.5999999999995</v>
      </c>
      <c r="AS33" s="72">
        <f t="shared" si="38"/>
        <v>4023.6000000000004</v>
      </c>
      <c r="AT33" s="72">
        <f t="shared" si="38"/>
        <v>3526</v>
      </c>
      <c r="AU33" s="72">
        <f t="shared" si="38"/>
        <v>2578.4</v>
      </c>
      <c r="AV33" s="72">
        <f t="shared" si="38"/>
        <v>1917</v>
      </c>
      <c r="AW33" s="72">
        <f t="shared" si="38"/>
        <v>1288</v>
      </c>
      <c r="AX33" s="72">
        <f t="shared" si="38"/>
        <v>761.4</v>
      </c>
      <c r="AY33" s="72">
        <f t="shared" si="38"/>
        <v>374.4</v>
      </c>
      <c r="AZ33" s="72">
        <f t="shared" si="38"/>
        <v>156.80000000000001</v>
      </c>
      <c r="BA33" s="72">
        <f t="shared" si="38"/>
        <v>9.9999999999999893</v>
      </c>
      <c r="BB33" s="95">
        <f t="shared" ref="BB33" si="39">SUM(C33:BA33)</f>
        <v>97789.8</v>
      </c>
      <c r="BC33" s="19"/>
      <c r="BD33" s="18"/>
      <c r="BE33" s="23">
        <f>BB33/BB15</f>
        <v>6.0349173043692916</v>
      </c>
      <c r="BG33" s="96">
        <f>SUM(C33:AA33)</f>
        <v>16507.400000000001</v>
      </c>
      <c r="BH33" s="97">
        <f>BG33/BB33</f>
        <v>0.16880492648517537</v>
      </c>
      <c r="BI33" s="98">
        <f>SUM(AB33:AI33)</f>
        <v>23067.200000000001</v>
      </c>
      <c r="BJ33" s="99">
        <f>BI33/BB33</f>
        <v>0.2358855422549182</v>
      </c>
      <c r="BK33" s="98">
        <f>SUM(AJ33:AP33)</f>
        <v>34131</v>
      </c>
      <c r="BL33" s="99">
        <f t="shared" ref="BL33" si="40">BK33/BB33</f>
        <v>0.34902413135112248</v>
      </c>
      <c r="BM33" s="27">
        <f t="shared" ref="BM33" si="41">SUM(AQ33:AU33)</f>
        <v>19576.599999999999</v>
      </c>
      <c r="BN33" s="26">
        <f t="shared" ref="BN33" si="42">BM33/BB33</f>
        <v>0.20019061292691057</v>
      </c>
      <c r="BO33" s="27">
        <f t="shared" ref="BO33" si="43">SUM(AV33:BA33)</f>
        <v>4507.6000000000004</v>
      </c>
      <c r="BP33" s="26">
        <f t="shared" ref="BP33" si="44">BO33/BB33</f>
        <v>4.6094786981873366E-2</v>
      </c>
      <c r="BQ33" s="140">
        <f t="shared" ref="BQ33" si="45">BA33</f>
        <v>9.9999999999999893</v>
      </c>
      <c r="BR33" s="141">
        <f t="shared" ref="BR33" si="46">BQ33/BB33</f>
        <v>1.0226015392198357E-4</v>
      </c>
    </row>
    <row r="34" spans="1:70" ht="19.5" customHeight="1">
      <c r="A34" s="66"/>
      <c r="B34" s="66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6"/>
      <c r="AY34" s="66"/>
      <c r="AZ34" s="66"/>
      <c r="BA34" s="66"/>
    </row>
    <row r="35" spans="1:70" ht="19.5" customHeight="1">
      <c r="A35" s="66"/>
      <c r="B35" s="66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6"/>
      <c r="AY35" s="66"/>
      <c r="AZ35" s="66"/>
      <c r="BA35" s="66"/>
      <c r="BB35" s="67">
        <f>BB26+5548*0.4</f>
        <v>110559.4</v>
      </c>
      <c r="BE35" s="68">
        <f>BB35/BB8</f>
        <v>7.016080720903668</v>
      </c>
    </row>
    <row r="36" spans="1:70" ht="19.5" customHeight="1">
      <c r="A36" s="66"/>
      <c r="B36" s="66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6"/>
      <c r="AY36" s="66"/>
      <c r="AZ36" s="66"/>
      <c r="BA36" s="66"/>
    </row>
    <row r="37" spans="1:70" ht="19.5" customHeight="1">
      <c r="A37" s="66"/>
      <c r="B37" s="66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6"/>
      <c r="AY37" s="66"/>
      <c r="AZ37" s="66"/>
      <c r="BA37" s="66"/>
    </row>
    <row r="38" spans="1:70" ht="19.5" customHeight="1">
      <c r="A38" s="66"/>
      <c r="B38" s="66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6"/>
      <c r="AY38" s="66"/>
      <c r="AZ38" s="66"/>
      <c r="BA38" s="66"/>
    </row>
    <row r="39" spans="1:70" ht="15.75" customHeight="1">
      <c r="A39" s="66"/>
      <c r="B39" s="66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  <c r="AY39" s="66"/>
      <c r="AZ39" s="66"/>
      <c r="BA39" s="66"/>
    </row>
    <row r="40" spans="1:70" ht="15.75" customHeight="1">
      <c r="A40" s="66"/>
      <c r="B40" s="66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6"/>
      <c r="AY40" s="66"/>
      <c r="AZ40" s="66"/>
      <c r="BA40" s="66"/>
    </row>
    <row r="41" spans="1:70" ht="15.75" customHeight="1">
      <c r="A41" s="66"/>
      <c r="B41" s="66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6"/>
      <c r="AY41" s="66"/>
      <c r="AZ41" s="66"/>
      <c r="BA41" s="66"/>
    </row>
    <row r="42" spans="1:70" ht="15.75" customHeight="1">
      <c r="A42" s="66"/>
      <c r="B42" s="66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6"/>
      <c r="AY42" s="66"/>
      <c r="AZ42" s="66"/>
      <c r="BA42" s="66"/>
    </row>
    <row r="43" spans="1:70" ht="15.75" customHeight="1">
      <c r="A43" s="66"/>
      <c r="B43" s="6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6"/>
      <c r="AY43" s="66"/>
      <c r="AZ43" s="66"/>
      <c r="BA43" s="66"/>
    </row>
    <row r="44" spans="1:70" ht="15.75" customHeight="1">
      <c r="A44" s="66"/>
      <c r="B44" s="66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6"/>
      <c r="AY44" s="66"/>
      <c r="AZ44" s="66"/>
      <c r="BA44" s="66"/>
    </row>
    <row r="45" spans="1:70" ht="15.75" customHeight="1">
      <c r="A45" s="66"/>
      <c r="B45" s="66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6"/>
      <c r="AY45" s="66"/>
      <c r="AZ45" s="66"/>
      <c r="BA45" s="66"/>
    </row>
    <row r="46" spans="1:70" ht="15.75" customHeight="1">
      <c r="A46" s="66"/>
      <c r="B46" s="66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6"/>
      <c r="AY46" s="66"/>
      <c r="AZ46" s="66"/>
      <c r="BA46" s="66"/>
    </row>
    <row r="47" spans="1:70" ht="15.75" customHeight="1">
      <c r="A47" s="66"/>
      <c r="B47" s="66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6"/>
      <c r="AY47" s="66"/>
      <c r="AZ47" s="66"/>
      <c r="BA47" s="66"/>
    </row>
    <row r="48" spans="1:70" ht="15.75" customHeight="1">
      <c r="A48" s="66"/>
      <c r="B48" s="66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6"/>
      <c r="AY48" s="66"/>
      <c r="AZ48" s="66"/>
      <c r="BA48" s="66"/>
    </row>
    <row r="49" spans="1:53" ht="15.75" customHeight="1">
      <c r="A49" s="66"/>
      <c r="B49" s="66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6"/>
      <c r="AY49" s="66"/>
      <c r="AZ49" s="66"/>
      <c r="BA49" s="66"/>
    </row>
    <row r="50" spans="1:53" ht="15.75" customHeight="1">
      <c r="A50" s="66"/>
      <c r="B50" s="6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6"/>
      <c r="AY50" s="66"/>
      <c r="AZ50" s="66"/>
      <c r="BA50" s="66"/>
    </row>
    <row r="51" spans="1:53" ht="15.75" customHeight="1">
      <c r="A51" s="66"/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6"/>
      <c r="AY51" s="66"/>
      <c r="AZ51" s="66"/>
      <c r="BA51" s="66"/>
    </row>
  </sheetData>
  <mergeCells count="13">
    <mergeCell ref="BM2:BN2"/>
    <mergeCell ref="BO2:BP2"/>
    <mergeCell ref="BQ2:BR2"/>
    <mergeCell ref="BB1:BB3"/>
    <mergeCell ref="BC1:BD1"/>
    <mergeCell ref="BE1:BN1"/>
    <mergeCell ref="BC2:BC3"/>
    <mergeCell ref="BD2:BD3"/>
    <mergeCell ref="BE2:BE3"/>
    <mergeCell ref="BF2:BF3"/>
    <mergeCell ref="BG2:BH2"/>
    <mergeCell ref="BI2:BJ2"/>
    <mergeCell ref="BK2:BL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6E61-BC83-419A-AADC-C7FB1D60A2E4}">
  <dimension ref="A1:AA54"/>
  <sheetViews>
    <sheetView view="pageBreakPreview" zoomScale="70" zoomScaleNormal="55" zoomScaleSheetLayoutView="70" zoomScalePageLayoutView="55" workbookViewId="0">
      <selection activeCell="N40" sqref="N40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8.85546875" style="110" customWidth="1"/>
    <col min="5" max="5" width="9.42578125" style="110" customWidth="1"/>
    <col min="6" max="6" width="7.85546875" style="110" customWidth="1"/>
    <col min="7" max="7" width="6.5703125" style="110" customWidth="1"/>
    <col min="8" max="8" width="8.85546875" style="110" customWidth="1"/>
    <col min="9" max="9" width="8.5703125" style="110" customWidth="1"/>
    <col min="10" max="10" width="8.85546875" style="110" customWidth="1"/>
    <col min="11" max="11" width="10.5703125" style="110" customWidth="1"/>
    <col min="12" max="12" width="8.85546875" style="110" customWidth="1"/>
    <col min="13" max="13" width="9.28515625" style="107" customWidth="1"/>
    <col min="14" max="15" width="8.7109375" style="107" customWidth="1"/>
    <col min="16" max="17" width="8" style="107" customWidth="1"/>
    <col min="18" max="18" width="6.42578125" style="107" customWidth="1"/>
    <col min="19" max="19" width="10" style="107" customWidth="1"/>
    <col min="20" max="22" width="9" style="107" customWidth="1"/>
    <col min="23" max="16384" width="12.85546875" style="107"/>
  </cols>
  <sheetData>
    <row r="1" spans="1:27" ht="21.75" customHeight="1">
      <c r="A1" s="293" t="s">
        <v>350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121"/>
      <c r="Q1" s="121"/>
      <c r="R1" s="121"/>
      <c r="S1" s="121"/>
    </row>
    <row r="2" spans="1:27" ht="21.75" customHeight="1">
      <c r="A2" s="294" t="s">
        <v>224</v>
      </c>
      <c r="B2" s="294"/>
      <c r="C2" s="294"/>
      <c r="D2" s="294"/>
      <c r="E2" s="294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121"/>
      <c r="Q2" s="121"/>
      <c r="R2" s="121"/>
      <c r="S2" s="121"/>
    </row>
    <row r="3" spans="1:27" ht="32.25" customHeight="1">
      <c r="A3" s="306" t="s">
        <v>0</v>
      </c>
      <c r="B3" s="306" t="s">
        <v>13</v>
      </c>
      <c r="C3" s="295" t="s">
        <v>93</v>
      </c>
      <c r="D3" s="298" t="s">
        <v>91</v>
      </c>
      <c r="E3" s="298"/>
      <c r="F3" s="298" t="s">
        <v>90</v>
      </c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</row>
    <row r="4" spans="1:27" ht="32.25" customHeight="1">
      <c r="A4" s="306"/>
      <c r="B4" s="306"/>
      <c r="C4" s="296"/>
      <c r="D4" s="299" t="s">
        <v>2</v>
      </c>
      <c r="E4" s="299" t="s">
        <v>3</v>
      </c>
      <c r="F4" s="299" t="s">
        <v>2</v>
      </c>
      <c r="G4" s="299" t="s">
        <v>3</v>
      </c>
      <c r="H4" s="301" t="s">
        <v>351</v>
      </c>
      <c r="I4" s="301"/>
      <c r="J4" s="302" t="s">
        <v>227</v>
      </c>
      <c r="K4" s="302"/>
      <c r="L4" s="303" t="s">
        <v>228</v>
      </c>
      <c r="M4" s="303"/>
      <c r="N4" s="304" t="s">
        <v>353</v>
      </c>
      <c r="O4" s="305"/>
      <c r="P4" s="304" t="s">
        <v>354</v>
      </c>
      <c r="Q4" s="305"/>
      <c r="R4" s="304">
        <v>10</v>
      </c>
      <c r="S4" s="305"/>
      <c r="T4" s="145"/>
      <c r="U4" s="145"/>
      <c r="V4" s="145"/>
      <c r="W4" s="145"/>
      <c r="X4" s="145"/>
      <c r="Y4" s="145"/>
      <c r="Z4" s="145"/>
      <c r="AA4" s="146"/>
    </row>
    <row r="5" spans="1:27" ht="32.25" customHeight="1">
      <c r="A5" s="306"/>
      <c r="B5" s="306"/>
      <c r="C5" s="297"/>
      <c r="D5" s="300"/>
      <c r="E5" s="300"/>
      <c r="F5" s="300"/>
      <c r="G5" s="300"/>
      <c r="H5" s="118" t="s">
        <v>92</v>
      </c>
      <c r="I5" s="119" t="s">
        <v>14</v>
      </c>
      <c r="J5" s="118" t="s">
        <v>92</v>
      </c>
      <c r="K5" s="119" t="s">
        <v>14</v>
      </c>
      <c r="L5" s="118" t="s">
        <v>92</v>
      </c>
      <c r="M5" s="119" t="s">
        <v>14</v>
      </c>
      <c r="N5" s="147" t="s">
        <v>92</v>
      </c>
      <c r="O5" s="147" t="s">
        <v>14</v>
      </c>
      <c r="P5" s="147" t="s">
        <v>92</v>
      </c>
      <c r="Q5" s="147" t="s">
        <v>14</v>
      </c>
      <c r="R5" s="147" t="s">
        <v>92</v>
      </c>
      <c r="S5" s="147" t="s">
        <v>14</v>
      </c>
      <c r="T5" s="145"/>
      <c r="U5" s="145"/>
      <c r="V5" s="145"/>
      <c r="W5" s="145"/>
      <c r="X5" s="145"/>
      <c r="Y5" s="145"/>
      <c r="Z5" s="145"/>
      <c r="AA5" s="146"/>
    </row>
    <row r="6" spans="1:27" ht="32.25" customHeight="1">
      <c r="A6" s="122">
        <v>1</v>
      </c>
      <c r="B6" s="71" t="s">
        <v>167</v>
      </c>
      <c r="C6" s="122">
        <v>19667</v>
      </c>
      <c r="D6" s="123">
        <v>7.407</v>
      </c>
      <c r="E6" s="207">
        <v>1</v>
      </c>
      <c r="F6" s="124">
        <v>7.4021762343011126</v>
      </c>
      <c r="G6" s="123">
        <v>1</v>
      </c>
      <c r="H6" s="125">
        <v>1007</v>
      </c>
      <c r="I6" s="126">
        <v>5.1202521991152695E-2</v>
      </c>
      <c r="J6" s="127">
        <v>2749</v>
      </c>
      <c r="K6" s="128">
        <v>0.13977729191030661</v>
      </c>
      <c r="L6" s="127">
        <v>7769</v>
      </c>
      <c r="M6" s="128">
        <v>0.39502720292876392</v>
      </c>
      <c r="N6" s="142">
        <v>7187</v>
      </c>
      <c r="O6" s="143">
        <v>0.36543448416128538</v>
      </c>
      <c r="P6" s="142">
        <v>955</v>
      </c>
      <c r="Q6" s="143">
        <v>4.8558499008491379E-2</v>
      </c>
      <c r="R6" s="142">
        <v>2</v>
      </c>
      <c r="S6" s="144">
        <v>1.0169319164081965E-4</v>
      </c>
      <c r="T6" s="209">
        <f>Q6+S6</f>
        <v>4.86601922001322E-2</v>
      </c>
      <c r="U6" s="120"/>
      <c r="V6" s="120"/>
      <c r="W6" s="120"/>
      <c r="X6" s="120"/>
      <c r="Y6" s="120"/>
      <c r="Z6" s="120"/>
    </row>
    <row r="7" spans="1:27" ht="32.25" customHeight="1">
      <c r="A7" s="122">
        <v>2</v>
      </c>
      <c r="B7" s="71" t="s">
        <v>148</v>
      </c>
      <c r="C7" s="122">
        <v>12685</v>
      </c>
      <c r="D7" s="122">
        <v>7.1319999999999997</v>
      </c>
      <c r="E7" s="129">
        <v>3</v>
      </c>
      <c r="F7" s="124">
        <v>7.1453370122191568</v>
      </c>
      <c r="G7" s="123">
        <v>2</v>
      </c>
      <c r="H7" s="125">
        <v>615</v>
      </c>
      <c r="I7" s="126">
        <v>4.8482459597950334E-2</v>
      </c>
      <c r="J7" s="127">
        <v>2468</v>
      </c>
      <c r="K7" s="128">
        <v>0.19456050453291288</v>
      </c>
      <c r="L7" s="127">
        <v>6060</v>
      </c>
      <c r="M7" s="128">
        <v>0.47772960189199842</v>
      </c>
      <c r="N7" s="142">
        <v>3211</v>
      </c>
      <c r="O7" s="143">
        <v>0.25313362238864801</v>
      </c>
      <c r="P7" s="142">
        <v>331</v>
      </c>
      <c r="Q7" s="143">
        <v>2.6093811588490341E-2</v>
      </c>
      <c r="R7" s="142">
        <v>1</v>
      </c>
      <c r="S7" s="144">
        <v>7.8833267638943636E-5</v>
      </c>
      <c r="T7" s="209">
        <f t="shared" ref="T7:T14" si="0">Q7+S7</f>
        <v>2.6172644856129284E-2</v>
      </c>
      <c r="U7" s="120"/>
      <c r="V7" s="120"/>
      <c r="W7" s="120"/>
      <c r="X7" s="120"/>
      <c r="Y7" s="120"/>
      <c r="Z7" s="120"/>
    </row>
    <row r="8" spans="1:27" ht="32.25" customHeight="1">
      <c r="A8" s="122">
        <v>3</v>
      </c>
      <c r="B8" s="71" t="s">
        <v>352</v>
      </c>
      <c r="C8" s="122">
        <v>84094</v>
      </c>
      <c r="D8" s="122">
        <v>7.16</v>
      </c>
      <c r="E8" s="129">
        <v>2</v>
      </c>
      <c r="F8" s="124">
        <v>7.0570766047518241</v>
      </c>
      <c r="G8" s="123">
        <v>3</v>
      </c>
      <c r="H8" s="125">
        <v>5286</v>
      </c>
      <c r="I8" s="126">
        <v>6.285823007586748E-2</v>
      </c>
      <c r="J8" s="127">
        <v>18264</v>
      </c>
      <c r="K8" s="128">
        <v>0.21718553047779865</v>
      </c>
      <c r="L8" s="127">
        <v>37623</v>
      </c>
      <c r="M8" s="128">
        <v>0.44739220396223273</v>
      </c>
      <c r="N8" s="142">
        <v>20877</v>
      </c>
      <c r="O8" s="143">
        <v>0.24825790187171498</v>
      </c>
      <c r="P8" s="142">
        <v>2044</v>
      </c>
      <c r="Q8" s="143">
        <v>2.4306133612386139E-2</v>
      </c>
      <c r="R8" s="142">
        <v>6</v>
      </c>
      <c r="S8" s="144">
        <v>7.134872880348182E-5</v>
      </c>
      <c r="T8" s="209">
        <f t="shared" si="0"/>
        <v>2.4377482341189621E-2</v>
      </c>
      <c r="U8" s="120"/>
      <c r="V8" s="120"/>
      <c r="W8" s="120"/>
      <c r="X8" s="120"/>
      <c r="Y8" s="120"/>
      <c r="Z8" s="120"/>
    </row>
    <row r="9" spans="1:27" ht="32.25" customHeight="1">
      <c r="A9" s="122">
        <v>4</v>
      </c>
      <c r="B9" s="71" t="s">
        <v>159</v>
      </c>
      <c r="C9" s="122">
        <v>10374</v>
      </c>
      <c r="D9" s="122">
        <v>7.0620000000000003</v>
      </c>
      <c r="E9" s="129">
        <v>5</v>
      </c>
      <c r="F9" s="124">
        <v>6.9994794679005201</v>
      </c>
      <c r="G9" s="123">
        <v>4</v>
      </c>
      <c r="H9" s="125">
        <v>991</v>
      </c>
      <c r="I9" s="126">
        <v>9.5527279737806059E-2</v>
      </c>
      <c r="J9" s="127">
        <v>2178</v>
      </c>
      <c r="K9" s="128">
        <v>0.20994794679005205</v>
      </c>
      <c r="L9" s="127">
        <v>3935</v>
      </c>
      <c r="M9" s="128">
        <v>0.37931366878735301</v>
      </c>
      <c r="N9" s="142">
        <v>2899</v>
      </c>
      <c r="O9" s="143">
        <v>0.27944862155388472</v>
      </c>
      <c r="P9" s="142">
        <v>371</v>
      </c>
      <c r="Q9" s="143">
        <v>3.5762483130904181E-2</v>
      </c>
      <c r="R9" s="142">
        <v>1</v>
      </c>
      <c r="S9" s="144">
        <v>9.6394833236938498E-5</v>
      </c>
      <c r="T9" s="209">
        <f t="shared" si="0"/>
        <v>3.5858877964141118E-2</v>
      </c>
      <c r="U9" s="120"/>
      <c r="V9" s="120"/>
      <c r="W9" s="120"/>
      <c r="X9" s="120"/>
      <c r="Y9" s="120"/>
      <c r="Z9" s="120"/>
    </row>
    <row r="10" spans="1:27" ht="32.25" customHeight="1">
      <c r="A10" s="122">
        <v>5</v>
      </c>
      <c r="B10" s="71" t="s">
        <v>198</v>
      </c>
      <c r="C10" s="122">
        <v>20002</v>
      </c>
      <c r="D10" s="122">
        <v>7.0570000000000004</v>
      </c>
      <c r="E10" s="129">
        <v>6</v>
      </c>
      <c r="F10" s="124">
        <v>6.9973002699730031</v>
      </c>
      <c r="G10" s="123">
        <v>5</v>
      </c>
      <c r="H10" s="125">
        <v>2167</v>
      </c>
      <c r="I10" s="126">
        <v>0.10833916608339166</v>
      </c>
      <c r="J10" s="127">
        <v>3929</v>
      </c>
      <c r="K10" s="128">
        <v>0.19643035696430358</v>
      </c>
      <c r="L10" s="127">
        <v>7387</v>
      </c>
      <c r="M10" s="128">
        <v>0.36931306869313069</v>
      </c>
      <c r="N10" s="142">
        <v>5701</v>
      </c>
      <c r="O10" s="143">
        <v>0.28502149785021497</v>
      </c>
      <c r="P10" s="142">
        <v>818</v>
      </c>
      <c r="Q10" s="143">
        <v>4.0895910408959103E-2</v>
      </c>
      <c r="R10" s="142">
        <v>1</v>
      </c>
      <c r="S10" s="144">
        <v>4.9995000499950008E-5</v>
      </c>
      <c r="T10" s="209">
        <f t="shared" si="0"/>
        <v>4.0945905409459055E-2</v>
      </c>
      <c r="U10" s="120"/>
      <c r="V10" s="120"/>
      <c r="W10" s="120"/>
      <c r="X10" s="120"/>
      <c r="Y10" s="120"/>
      <c r="Z10" s="120"/>
    </row>
    <row r="11" spans="1:27" ht="32.25" customHeight="1">
      <c r="A11" s="122">
        <v>6</v>
      </c>
      <c r="B11" s="71" t="s">
        <v>153</v>
      </c>
      <c r="C11" s="122">
        <v>9053</v>
      </c>
      <c r="D11" s="122">
        <v>7.109</v>
      </c>
      <c r="E11" s="129">
        <v>4</v>
      </c>
      <c r="F11" s="124">
        <v>6.9814205235833429</v>
      </c>
      <c r="G11" s="123">
        <v>6</v>
      </c>
      <c r="H11" s="125">
        <v>942</v>
      </c>
      <c r="I11" s="126">
        <v>0.10405390478294488</v>
      </c>
      <c r="J11" s="127">
        <v>1734</v>
      </c>
      <c r="K11" s="128">
        <v>0.19153871644758644</v>
      </c>
      <c r="L11" s="127">
        <v>3557</v>
      </c>
      <c r="M11" s="128">
        <v>0.3929084281453662</v>
      </c>
      <c r="N11" s="142">
        <v>2544</v>
      </c>
      <c r="O11" s="143">
        <v>0.28101181928642438</v>
      </c>
      <c r="P11" s="142">
        <v>276</v>
      </c>
      <c r="Q11" s="143">
        <v>3.0487131337678119E-2</v>
      </c>
      <c r="R11" s="142">
        <v>0</v>
      </c>
      <c r="S11" s="144">
        <v>0</v>
      </c>
      <c r="T11" s="209">
        <f t="shared" si="0"/>
        <v>3.0487131337678119E-2</v>
      </c>
      <c r="U11" s="120"/>
      <c r="V11" s="120"/>
      <c r="W11" s="120"/>
      <c r="X11" s="120"/>
      <c r="Y11" s="120"/>
      <c r="Z11" s="120"/>
    </row>
    <row r="12" spans="1:27" ht="32.25" customHeight="1">
      <c r="A12" s="122">
        <v>7</v>
      </c>
      <c r="B12" s="71" t="s">
        <v>22</v>
      </c>
      <c r="C12" s="122">
        <v>13724</v>
      </c>
      <c r="D12" s="122">
        <v>6.8239999999999998</v>
      </c>
      <c r="E12" s="129">
        <v>15</v>
      </c>
      <c r="F12" s="124">
        <v>6.9198630136986274</v>
      </c>
      <c r="G12" s="123">
        <v>7</v>
      </c>
      <c r="H12" s="125">
        <v>1740</v>
      </c>
      <c r="I12" s="126">
        <v>0.12678519382104342</v>
      </c>
      <c r="J12" s="127">
        <v>2663</v>
      </c>
      <c r="K12" s="128">
        <v>0.19403963858933257</v>
      </c>
      <c r="L12" s="127">
        <v>5015</v>
      </c>
      <c r="M12" s="128">
        <v>0.36541824540950163</v>
      </c>
      <c r="N12" s="142">
        <v>3775</v>
      </c>
      <c r="O12" s="143">
        <v>0.27506557854852814</v>
      </c>
      <c r="P12" s="142">
        <v>531</v>
      </c>
      <c r="Q12" s="143">
        <v>3.8691343631594287E-2</v>
      </c>
      <c r="R12" s="142">
        <v>1</v>
      </c>
      <c r="S12" s="144">
        <v>7.2865053920139906E-5</v>
      </c>
      <c r="T12" s="209">
        <f t="shared" si="0"/>
        <v>3.8764208685514424E-2</v>
      </c>
      <c r="U12" s="120"/>
      <c r="V12" s="120"/>
      <c r="W12" s="120"/>
      <c r="X12" s="120"/>
      <c r="Y12" s="120"/>
      <c r="Z12" s="120"/>
    </row>
    <row r="13" spans="1:27" ht="32.25" customHeight="1">
      <c r="A13" s="122">
        <v>8</v>
      </c>
      <c r="B13" s="71" t="s">
        <v>23</v>
      </c>
      <c r="C13" s="122">
        <v>22307</v>
      </c>
      <c r="D13" s="122">
        <v>6.9649999999999999</v>
      </c>
      <c r="E13" s="129">
        <v>7</v>
      </c>
      <c r="F13" s="124">
        <v>6.9161967095530557</v>
      </c>
      <c r="G13" s="123">
        <v>8</v>
      </c>
      <c r="H13" s="125">
        <v>2826</v>
      </c>
      <c r="I13" s="126">
        <v>0.12668669027659479</v>
      </c>
      <c r="J13" s="127">
        <v>4179</v>
      </c>
      <c r="K13" s="128">
        <v>0.18734029676783073</v>
      </c>
      <c r="L13" s="127">
        <v>8346</v>
      </c>
      <c r="M13" s="128">
        <v>0.37414264580624917</v>
      </c>
      <c r="N13" s="142">
        <v>6175</v>
      </c>
      <c r="O13" s="143">
        <v>0.27681893576007532</v>
      </c>
      <c r="P13" s="142">
        <v>781</v>
      </c>
      <c r="Q13" s="143">
        <v>3.501143138925001E-2</v>
      </c>
      <c r="R13" s="142">
        <v>0</v>
      </c>
      <c r="S13" s="144">
        <v>0</v>
      </c>
      <c r="T13" s="209">
        <f t="shared" si="0"/>
        <v>3.501143138925001E-2</v>
      </c>
      <c r="U13" s="120"/>
      <c r="V13" s="120"/>
      <c r="W13" s="120"/>
      <c r="X13" s="120"/>
      <c r="Y13" s="120"/>
      <c r="Z13" s="120"/>
    </row>
    <row r="14" spans="1:27" ht="32.25" customHeight="1">
      <c r="A14" s="196">
        <v>9</v>
      </c>
      <c r="B14" s="79" t="s">
        <v>21</v>
      </c>
      <c r="C14" s="196">
        <v>15758</v>
      </c>
      <c r="D14" s="196">
        <v>6.9569999999999999</v>
      </c>
      <c r="E14" s="197">
        <v>8</v>
      </c>
      <c r="F14" s="198">
        <v>6.8752506663282142</v>
      </c>
      <c r="G14" s="199">
        <v>9</v>
      </c>
      <c r="H14" s="200">
        <v>2044</v>
      </c>
      <c r="I14" s="201">
        <v>0.12971189237212843</v>
      </c>
      <c r="J14" s="202">
        <v>3267</v>
      </c>
      <c r="K14" s="203">
        <v>0.20732326437365148</v>
      </c>
      <c r="L14" s="202">
        <v>5548</v>
      </c>
      <c r="M14" s="203">
        <v>0.35207513643863436</v>
      </c>
      <c r="N14" s="204">
        <v>4299</v>
      </c>
      <c r="O14" s="205">
        <v>0.27281380885899226</v>
      </c>
      <c r="P14" s="204">
        <v>600</v>
      </c>
      <c r="Q14" s="205">
        <v>3.8075897956593475E-2</v>
      </c>
      <c r="R14" s="204">
        <v>1</v>
      </c>
      <c r="S14" s="206">
        <v>6.3459829927655791E-5</v>
      </c>
      <c r="T14" s="209">
        <f t="shared" si="0"/>
        <v>3.8139357786521132E-2</v>
      </c>
      <c r="U14" s="120"/>
      <c r="V14" s="120"/>
      <c r="W14" s="120"/>
      <c r="X14" s="120"/>
      <c r="Y14" s="120"/>
      <c r="Z14" s="120"/>
    </row>
    <row r="15" spans="1:27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1"/>
      <c r="N15" s="131"/>
      <c r="O15" s="131"/>
      <c r="P15" s="131"/>
      <c r="Q15" s="131"/>
      <c r="R15" s="131"/>
      <c r="S15" s="131"/>
    </row>
    <row r="16" spans="1:27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2"/>
      <c r="L16" s="132"/>
      <c r="M16" s="131"/>
      <c r="N16" s="131"/>
      <c r="O16" s="131"/>
      <c r="P16" s="131"/>
      <c r="Q16" s="131"/>
      <c r="R16" s="131"/>
      <c r="S16" s="131"/>
    </row>
    <row r="17" spans="1:19" s="114" customFormat="1" ht="44.25" customHeight="1">
      <c r="A17" s="133"/>
      <c r="B17" s="133" t="s">
        <v>89</v>
      </c>
      <c r="C17" s="122">
        <v>16204</v>
      </c>
      <c r="D17" s="134"/>
      <c r="E17" s="135"/>
      <c r="F17" s="133">
        <v>6.0349173043692916</v>
      </c>
      <c r="G17" s="136"/>
      <c r="H17" s="137">
        <v>4612</v>
      </c>
      <c r="I17" s="138">
        <v>0.28462108121451496</v>
      </c>
      <c r="J17" s="139">
        <v>4020</v>
      </c>
      <c r="K17" s="135">
        <v>0.24808689212540114</v>
      </c>
      <c r="L17" s="139">
        <v>4732</v>
      </c>
      <c r="M17" s="135">
        <v>0.29202666008392991</v>
      </c>
      <c r="N17" s="134">
        <v>2350</v>
      </c>
      <c r="O17" s="135">
        <v>0.14502591952604296</v>
      </c>
      <c r="P17" s="148">
        <v>490</v>
      </c>
      <c r="Q17" s="135">
        <v>3.0239447050111085E-2</v>
      </c>
      <c r="R17" s="148">
        <v>1</v>
      </c>
      <c r="S17" s="208">
        <v>6.171315724512466E-5</v>
      </c>
    </row>
    <row r="18" spans="1:19" ht="15.75" customHeight="1">
      <c r="A18" s="66"/>
      <c r="B18" s="66"/>
    </row>
    <row r="19" spans="1:19" ht="15.75" customHeight="1">
      <c r="A19" s="66"/>
      <c r="B19" s="66"/>
    </row>
    <row r="20" spans="1:19" ht="15.75" customHeight="1">
      <c r="A20" s="66"/>
      <c r="B20" s="66"/>
    </row>
    <row r="21" spans="1:19" ht="15.75" customHeight="1">
      <c r="A21" s="66"/>
      <c r="B21" s="66"/>
    </row>
    <row r="22" spans="1:19" ht="15.75" customHeight="1">
      <c r="A22" s="66"/>
      <c r="B22" s="66"/>
    </row>
    <row r="23" spans="1:19" ht="15.75" customHeight="1">
      <c r="A23" s="66"/>
      <c r="B23" s="66"/>
    </row>
    <row r="24" spans="1:19" ht="15.75" hidden="1" customHeight="1">
      <c r="A24" s="70">
        <v>1</v>
      </c>
      <c r="B24" s="71" t="s">
        <v>166</v>
      </c>
      <c r="C24" s="73" t="e">
        <f>SUM(#REF!)</f>
        <v>#REF!</v>
      </c>
      <c r="D24" s="108">
        <v>6.3579999999999997</v>
      </c>
      <c r="E24" s="108">
        <v>31</v>
      </c>
      <c r="F24" s="109">
        <v>7.6879999999999997</v>
      </c>
      <c r="G24" s="108">
        <v>1</v>
      </c>
      <c r="H24" s="21" t="e">
        <f>SUM(#REF!)</f>
        <v>#REF!</v>
      </c>
      <c r="I24" s="24" t="e">
        <f t="shared" ref="I24" si="1">H24/C24</f>
        <v>#REF!</v>
      </c>
      <c r="J24" s="25" t="e">
        <f>SUM(#REF!)</f>
        <v>#REF!</v>
      </c>
      <c r="K24" s="26" t="e">
        <f t="shared" ref="K24:K33" si="2">J24/C24</f>
        <v>#REF!</v>
      </c>
      <c r="L24" s="25" t="e">
        <f>SUM(#REF!)</f>
        <v>#REF!</v>
      </c>
      <c r="M24" s="26" t="e">
        <f t="shared" ref="M24" si="3">L24/C24</f>
        <v>#REF!</v>
      </c>
      <c r="N24" s="27" t="e">
        <f>SUM(#REF!)</f>
        <v>#REF!</v>
      </c>
      <c r="O24" s="26" t="e">
        <f t="shared" ref="O24" si="4">N24/C24</f>
        <v>#REF!</v>
      </c>
      <c r="P24" s="117"/>
      <c r="Q24" s="117"/>
      <c r="R24" s="117"/>
      <c r="S24" s="117"/>
    </row>
    <row r="25" spans="1:19" ht="15.75" hidden="1" customHeight="1">
      <c r="A25" s="70">
        <v>2</v>
      </c>
      <c r="B25" s="71" t="s">
        <v>352</v>
      </c>
      <c r="C25" s="73" t="e">
        <f>SUM(#REF!)</f>
        <v>#REF!</v>
      </c>
      <c r="D25" s="73"/>
      <c r="E25" s="77"/>
      <c r="F25" s="76"/>
      <c r="G25" s="115"/>
      <c r="H25" s="116" t="e">
        <f t="shared" ref="H25:H33" si="5">G25/C25</f>
        <v>#REF!</v>
      </c>
      <c r="I25" s="76" t="e">
        <f t="shared" ref="I25:I33" si="6">RANK(H25,$H$6:$H$14,0)</f>
        <v>#REF!</v>
      </c>
      <c r="J25" s="115" t="e">
        <f>SUM(#REF!)</f>
        <v>#REF!</v>
      </c>
      <c r="K25" s="116" t="e">
        <f t="shared" si="2"/>
        <v>#REF!</v>
      </c>
      <c r="L25" s="76" t="e">
        <f t="shared" ref="L25:L33" si="7">RANK(K25,$K$6:$K$14,0)</f>
        <v>#REF!</v>
      </c>
    </row>
    <row r="26" spans="1:19" ht="15.75" hidden="1" customHeight="1">
      <c r="A26" s="70">
        <v>3</v>
      </c>
      <c r="B26" s="71" t="s">
        <v>23</v>
      </c>
      <c r="C26" s="73" t="e">
        <f>SUM(#REF!)</f>
        <v>#REF!</v>
      </c>
      <c r="D26" s="73"/>
      <c r="E26" s="77"/>
      <c r="F26" s="76"/>
      <c r="G26" s="115"/>
      <c r="H26" s="116" t="e">
        <f t="shared" si="5"/>
        <v>#REF!</v>
      </c>
      <c r="I26" s="76" t="e">
        <f t="shared" si="6"/>
        <v>#REF!</v>
      </c>
      <c r="J26" s="115" t="e">
        <f>SUM(#REF!)</f>
        <v>#REF!</v>
      </c>
      <c r="K26" s="116" t="e">
        <f t="shared" si="2"/>
        <v>#REF!</v>
      </c>
      <c r="L26" s="76" t="e">
        <f t="shared" si="7"/>
        <v>#REF!</v>
      </c>
    </row>
    <row r="27" spans="1:19" ht="15.75" hidden="1" customHeight="1">
      <c r="A27" s="70">
        <v>4</v>
      </c>
      <c r="B27" s="71" t="s">
        <v>201</v>
      </c>
      <c r="C27" s="73" t="e">
        <f>SUM(#REF!)</f>
        <v>#REF!</v>
      </c>
      <c r="D27" s="73"/>
      <c r="E27" s="77"/>
      <c r="F27" s="76"/>
      <c r="G27" s="115"/>
      <c r="H27" s="116" t="e">
        <f t="shared" si="5"/>
        <v>#REF!</v>
      </c>
      <c r="I27" s="76" t="e">
        <f t="shared" si="6"/>
        <v>#REF!</v>
      </c>
      <c r="J27" s="115" t="e">
        <f>SUM(#REF!)</f>
        <v>#REF!</v>
      </c>
      <c r="K27" s="116" t="e">
        <f t="shared" si="2"/>
        <v>#REF!</v>
      </c>
      <c r="L27" s="76" t="e">
        <f t="shared" si="7"/>
        <v>#REF!</v>
      </c>
    </row>
    <row r="28" spans="1:19" ht="15.75" hidden="1" customHeight="1">
      <c r="A28" s="70">
        <v>16</v>
      </c>
      <c r="B28" s="71" t="s">
        <v>22</v>
      </c>
      <c r="C28" s="73" t="e">
        <f>SUM(#REF!)</f>
        <v>#REF!</v>
      </c>
      <c r="D28" s="73"/>
      <c r="E28" s="77"/>
      <c r="F28" s="76"/>
      <c r="G28" s="115"/>
      <c r="H28" s="116" t="e">
        <f t="shared" si="5"/>
        <v>#REF!</v>
      </c>
      <c r="I28" s="76" t="e">
        <f t="shared" si="6"/>
        <v>#REF!</v>
      </c>
      <c r="J28" s="115" t="e">
        <f>SUM(#REF!)</f>
        <v>#REF!</v>
      </c>
      <c r="K28" s="116" t="e">
        <f t="shared" si="2"/>
        <v>#REF!</v>
      </c>
      <c r="L28" s="76" t="e">
        <f t="shared" si="7"/>
        <v>#REF!</v>
      </c>
    </row>
    <row r="29" spans="1:19" ht="15.75" hidden="1" customHeight="1">
      <c r="A29" s="70">
        <v>19</v>
      </c>
      <c r="B29" s="71" t="s">
        <v>21</v>
      </c>
      <c r="C29" s="73" t="e">
        <f>SUM(#REF!)</f>
        <v>#REF!</v>
      </c>
      <c r="D29" s="73"/>
      <c r="E29" s="77"/>
      <c r="F29" s="76"/>
      <c r="G29" s="115"/>
      <c r="H29" s="116" t="e">
        <f t="shared" si="5"/>
        <v>#REF!</v>
      </c>
      <c r="I29" s="76" t="e">
        <f t="shared" si="6"/>
        <v>#REF!</v>
      </c>
      <c r="J29" s="115" t="e">
        <f>SUM(#REF!)</f>
        <v>#REF!</v>
      </c>
      <c r="K29" s="116" t="e">
        <f t="shared" si="2"/>
        <v>#REF!</v>
      </c>
      <c r="L29" s="76" t="e">
        <f t="shared" si="7"/>
        <v>#REF!</v>
      </c>
    </row>
    <row r="30" spans="1:19" ht="15.75" hidden="1" customHeight="1">
      <c r="A30" s="70">
        <v>25</v>
      </c>
      <c r="B30" s="71" t="s">
        <v>167</v>
      </c>
      <c r="C30" s="73" t="e">
        <f>SUM(#REF!)</f>
        <v>#REF!</v>
      </c>
      <c r="D30" s="73"/>
      <c r="E30" s="77"/>
      <c r="F30" s="76"/>
      <c r="G30" s="115"/>
      <c r="H30" s="116" t="e">
        <f t="shared" si="5"/>
        <v>#REF!</v>
      </c>
      <c r="I30" s="76" t="e">
        <f t="shared" si="6"/>
        <v>#REF!</v>
      </c>
      <c r="J30" s="115" t="e">
        <f>SUM(#REF!)</f>
        <v>#REF!</v>
      </c>
      <c r="K30" s="116" t="e">
        <f t="shared" si="2"/>
        <v>#REF!</v>
      </c>
      <c r="L30" s="76" t="e">
        <f t="shared" si="7"/>
        <v>#REF!</v>
      </c>
    </row>
    <row r="31" spans="1:19" ht="15.75" hidden="1" customHeight="1">
      <c r="A31" s="70">
        <v>27</v>
      </c>
      <c r="B31" s="71" t="s">
        <v>159</v>
      </c>
      <c r="C31" s="73" t="e">
        <f>SUM(#REF!)</f>
        <v>#REF!</v>
      </c>
      <c r="D31" s="73"/>
      <c r="E31" s="77"/>
      <c r="F31" s="76"/>
      <c r="G31" s="115"/>
      <c r="H31" s="116" t="e">
        <f t="shared" si="5"/>
        <v>#REF!</v>
      </c>
      <c r="I31" s="76" t="e">
        <f t="shared" si="6"/>
        <v>#REF!</v>
      </c>
      <c r="J31" s="115" t="e">
        <f>SUM(#REF!)</f>
        <v>#REF!</v>
      </c>
      <c r="K31" s="116" t="e">
        <f t="shared" si="2"/>
        <v>#REF!</v>
      </c>
      <c r="L31" s="76" t="e">
        <f t="shared" si="7"/>
        <v>#REF!</v>
      </c>
    </row>
    <row r="32" spans="1:19" ht="15.75" hidden="1" customHeight="1">
      <c r="A32" s="70">
        <v>44</v>
      </c>
      <c r="B32" s="71" t="s">
        <v>148</v>
      </c>
      <c r="C32" s="73" t="e">
        <f>SUM(#REF!)</f>
        <v>#REF!</v>
      </c>
      <c r="D32" s="73"/>
      <c r="E32" s="77"/>
      <c r="F32" s="76"/>
      <c r="G32" s="115"/>
      <c r="H32" s="116" t="e">
        <f t="shared" si="5"/>
        <v>#REF!</v>
      </c>
      <c r="I32" s="76" t="e">
        <f t="shared" si="6"/>
        <v>#REF!</v>
      </c>
      <c r="J32" s="115" t="e">
        <f>SUM(#REF!)</f>
        <v>#REF!</v>
      </c>
      <c r="K32" s="116" t="e">
        <f t="shared" si="2"/>
        <v>#REF!</v>
      </c>
      <c r="L32" s="76" t="e">
        <f t="shared" si="7"/>
        <v>#REF!</v>
      </c>
    </row>
    <row r="33" spans="1:19" ht="15.75" hidden="1" customHeight="1">
      <c r="A33" s="70">
        <v>52</v>
      </c>
      <c r="B33" s="71" t="s">
        <v>197</v>
      </c>
      <c r="C33" s="73" t="e">
        <f>SUM(#REF!)</f>
        <v>#REF!</v>
      </c>
      <c r="D33" s="73"/>
      <c r="E33" s="77"/>
      <c r="F33" s="76"/>
      <c r="G33" s="115"/>
      <c r="H33" s="116" t="e">
        <f t="shared" si="5"/>
        <v>#REF!</v>
      </c>
      <c r="I33" s="76" t="e">
        <f t="shared" si="6"/>
        <v>#REF!</v>
      </c>
      <c r="J33" s="115" t="e">
        <f>SUM(#REF!)</f>
        <v>#REF!</v>
      </c>
      <c r="K33" s="116" t="e">
        <f t="shared" si="2"/>
        <v>#REF!</v>
      </c>
      <c r="L33" s="76" t="e">
        <f t="shared" si="7"/>
        <v>#REF!</v>
      </c>
    </row>
    <row r="34" spans="1:19" ht="15.75" hidden="1" customHeight="1">
      <c r="A34" s="66"/>
      <c r="B34" s="66"/>
    </row>
    <row r="35" spans="1:19" ht="15.75" hidden="1" customHeight="1">
      <c r="A35" s="66"/>
      <c r="B35" s="66"/>
    </row>
    <row r="36" spans="1:19" s="114" customFormat="1" ht="29.25" hidden="1" customHeight="1">
      <c r="A36" s="111"/>
      <c r="B36" s="111" t="s">
        <v>89</v>
      </c>
      <c r="C36" s="73" t="e">
        <f>SUM(#REF!)</f>
        <v>#REF!</v>
      </c>
      <c r="D36" s="112"/>
      <c r="E36" s="113"/>
      <c r="F36" s="109" t="e">
        <f>C36/C17</f>
        <v>#REF!</v>
      </c>
      <c r="H36" s="21" t="e">
        <f>SUM(#REF!)</f>
        <v>#REF!</v>
      </c>
      <c r="I36" s="24" t="e">
        <f>H36/C36</f>
        <v>#REF!</v>
      </c>
      <c r="J36" s="25" t="e">
        <f>SUM(#REF!)</f>
        <v>#REF!</v>
      </c>
      <c r="K36" s="26" t="e">
        <f>J36/C36</f>
        <v>#REF!</v>
      </c>
      <c r="L36" s="25" t="e">
        <f>SUM(#REF!)</f>
        <v>#REF!</v>
      </c>
      <c r="M36" s="26" t="e">
        <f t="shared" ref="M36" si="8">L36/C36</f>
        <v>#REF!</v>
      </c>
      <c r="N36" s="27" t="e">
        <f>SUM(#REF!)</f>
        <v>#REF!</v>
      </c>
      <c r="O36" s="26" t="e">
        <f>N36/C36</f>
        <v>#REF!</v>
      </c>
      <c r="P36" s="117"/>
      <c r="Q36" s="117"/>
      <c r="R36" s="117"/>
      <c r="S36" s="117"/>
    </row>
    <row r="37" spans="1:19" ht="15.75" customHeight="1">
      <c r="A37" s="66"/>
      <c r="B37" s="66"/>
    </row>
    <row r="38" spans="1:19" ht="15.75" customHeight="1">
      <c r="A38" s="66"/>
      <c r="B38" s="66"/>
    </row>
    <row r="39" spans="1:19" ht="15.75" customHeight="1">
      <c r="A39" s="66"/>
      <c r="B39" s="66"/>
    </row>
    <row r="40" spans="1:19" ht="15.75" customHeight="1">
      <c r="A40" s="66"/>
      <c r="B40" s="66"/>
    </row>
    <row r="41" spans="1:19" ht="15.75" customHeight="1">
      <c r="A41" s="66"/>
      <c r="B41" s="66"/>
    </row>
    <row r="42" spans="1:19" ht="15.75" customHeight="1">
      <c r="A42" s="66"/>
      <c r="B42" s="66"/>
    </row>
    <row r="43" spans="1:19" ht="15.75" customHeight="1">
      <c r="A43" s="66"/>
      <c r="B43" s="66"/>
    </row>
    <row r="44" spans="1:19" ht="15.75" customHeight="1">
      <c r="A44" s="66"/>
      <c r="B44" s="66"/>
    </row>
    <row r="45" spans="1:19" ht="15.75" customHeight="1">
      <c r="A45" s="66"/>
      <c r="B45" s="66"/>
    </row>
    <row r="46" spans="1:19" ht="15.75" customHeight="1">
      <c r="A46" s="66"/>
      <c r="B46" s="66"/>
    </row>
    <row r="47" spans="1:19" ht="15.75" customHeight="1">
      <c r="A47" s="66"/>
      <c r="B47" s="66"/>
    </row>
    <row r="48" spans="1:19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sortState xmlns:xlrd2="http://schemas.microsoft.com/office/spreadsheetml/2017/richdata2" ref="B6:S14">
    <sortCondition descending="1" ref="F6:F14"/>
  </sortState>
  <mergeCells count="17">
    <mergeCell ref="R4:S4"/>
    <mergeCell ref="P4:Q4"/>
    <mergeCell ref="F3:S3"/>
    <mergeCell ref="N4:O4"/>
    <mergeCell ref="A3:A5"/>
    <mergeCell ref="B3:B5"/>
    <mergeCell ref="A1:O1"/>
    <mergeCell ref="A2:O2"/>
    <mergeCell ref="C3:C5"/>
    <mergeCell ref="D3:E3"/>
    <mergeCell ref="D4:D5"/>
    <mergeCell ref="E4:E5"/>
    <mergeCell ref="F4:F5"/>
    <mergeCell ref="G4:G5"/>
    <mergeCell ref="H4:I4"/>
    <mergeCell ref="J4:K4"/>
    <mergeCell ref="L4:M4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W54"/>
  <sheetViews>
    <sheetView view="pageBreakPreview" zoomScale="70" zoomScaleNormal="55" zoomScaleSheetLayoutView="70" zoomScalePageLayoutView="55" workbookViewId="0">
      <selection activeCell="U18" sqref="U18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12.85546875" style="107"/>
    <col min="4" max="4" width="7.85546875" style="110" customWidth="1"/>
    <col min="5" max="5" width="6.5703125" style="110" customWidth="1"/>
    <col min="6" max="6" width="8.85546875" style="110" customWidth="1"/>
    <col min="7" max="7" width="8.5703125" style="110" customWidth="1"/>
    <col min="8" max="8" width="8.85546875" style="110" customWidth="1"/>
    <col min="9" max="9" width="10.5703125" style="110" customWidth="1"/>
    <col min="10" max="10" width="8.85546875" style="110" customWidth="1"/>
    <col min="11" max="11" width="9.28515625" style="107" customWidth="1"/>
    <col min="12" max="13" width="8.7109375" style="107" customWidth="1"/>
    <col min="14" max="15" width="8" style="107" customWidth="1"/>
    <col min="16" max="16" width="6.42578125" style="107" customWidth="1"/>
    <col min="17" max="18" width="9" style="107" customWidth="1"/>
    <col min="19" max="16384" width="12.85546875" style="107"/>
  </cols>
  <sheetData>
    <row r="1" spans="1:23" ht="21.75" customHeight="1">
      <c r="A1" s="293" t="s">
        <v>458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121"/>
      <c r="O1" s="121"/>
      <c r="P1" s="121"/>
    </row>
    <row r="2" spans="1:23" ht="21.75" customHeight="1">
      <c r="A2" s="294" t="s">
        <v>382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23" ht="32.25" customHeight="1">
      <c r="A3" s="306" t="s">
        <v>0</v>
      </c>
      <c r="B3" s="306" t="s">
        <v>13</v>
      </c>
      <c r="C3" s="295" t="s">
        <v>93</v>
      </c>
      <c r="D3" s="298" t="s">
        <v>90</v>
      </c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</row>
    <row r="4" spans="1:23" ht="32.25" customHeight="1">
      <c r="A4" s="306"/>
      <c r="B4" s="306"/>
      <c r="C4" s="296"/>
      <c r="D4" s="299" t="s">
        <v>2</v>
      </c>
      <c r="E4" s="299" t="s">
        <v>3</v>
      </c>
      <c r="F4" s="301" t="s">
        <v>351</v>
      </c>
      <c r="G4" s="301"/>
      <c r="H4" s="302" t="s">
        <v>227</v>
      </c>
      <c r="I4" s="302"/>
      <c r="J4" s="303" t="s">
        <v>228</v>
      </c>
      <c r="K4" s="303"/>
      <c r="L4" s="304" t="s">
        <v>353</v>
      </c>
      <c r="M4" s="305"/>
      <c r="N4" s="304" t="s">
        <v>354</v>
      </c>
      <c r="O4" s="305"/>
      <c r="P4" s="195">
        <v>10</v>
      </c>
      <c r="Q4" s="145"/>
      <c r="R4" s="145"/>
      <c r="S4" s="145"/>
      <c r="T4" s="145"/>
      <c r="U4" s="145"/>
      <c r="V4" s="145"/>
      <c r="W4" s="146"/>
    </row>
    <row r="5" spans="1:23" ht="32.25" customHeight="1">
      <c r="A5" s="306"/>
      <c r="B5" s="306"/>
      <c r="C5" s="297"/>
      <c r="D5" s="300"/>
      <c r="E5" s="300"/>
      <c r="F5" s="118" t="s">
        <v>92</v>
      </c>
      <c r="G5" s="119" t="s">
        <v>14</v>
      </c>
      <c r="H5" s="118" t="s">
        <v>92</v>
      </c>
      <c r="I5" s="119" t="s">
        <v>14</v>
      </c>
      <c r="J5" s="118" t="s">
        <v>92</v>
      </c>
      <c r="K5" s="119" t="s">
        <v>14</v>
      </c>
      <c r="L5" s="147" t="s">
        <v>92</v>
      </c>
      <c r="M5" s="147" t="s">
        <v>14</v>
      </c>
      <c r="N5" s="147" t="s">
        <v>92</v>
      </c>
      <c r="O5" s="147" t="s">
        <v>14</v>
      </c>
      <c r="P5" s="147" t="s">
        <v>92</v>
      </c>
      <c r="Q5" s="145"/>
      <c r="R5" s="145"/>
      <c r="S5" s="145"/>
      <c r="T5" s="145"/>
      <c r="U5" s="145"/>
      <c r="V5" s="145"/>
      <c r="W5" s="146"/>
    </row>
    <row r="6" spans="1:23" ht="32.25" customHeight="1">
      <c r="A6" s="122">
        <v>1</v>
      </c>
      <c r="B6" s="71" t="s">
        <v>167</v>
      </c>
      <c r="C6" s="122">
        <v>19667</v>
      </c>
      <c r="D6" s="124">
        <v>7.4021762343011126</v>
      </c>
      <c r="E6" s="123">
        <v>1</v>
      </c>
      <c r="F6" s="125">
        <v>1007</v>
      </c>
      <c r="G6" s="126">
        <v>5.1202521991152695E-2</v>
      </c>
      <c r="H6" s="127">
        <v>2749</v>
      </c>
      <c r="I6" s="128">
        <v>0.13977729191030661</v>
      </c>
      <c r="J6" s="127">
        <v>7769</v>
      </c>
      <c r="K6" s="128">
        <v>0.39502720292876392</v>
      </c>
      <c r="L6" s="142">
        <v>7187</v>
      </c>
      <c r="M6" s="143">
        <v>0.36543448416128538</v>
      </c>
      <c r="N6" s="142">
        <v>955</v>
      </c>
      <c r="O6" s="143">
        <v>4.8558499008491379E-2</v>
      </c>
      <c r="P6" s="142">
        <v>2</v>
      </c>
      <c r="Q6" s="120"/>
      <c r="R6" s="120"/>
      <c r="S6" s="120"/>
      <c r="T6" s="120"/>
      <c r="U6" s="120"/>
      <c r="V6" s="120"/>
    </row>
    <row r="7" spans="1:23" ht="32.25" customHeight="1">
      <c r="A7" s="122">
        <v>2</v>
      </c>
      <c r="B7" s="71" t="s">
        <v>148</v>
      </c>
      <c r="C7" s="122">
        <v>12685</v>
      </c>
      <c r="D7" s="124">
        <v>7.1453370122191568</v>
      </c>
      <c r="E7" s="123">
        <v>2</v>
      </c>
      <c r="F7" s="125">
        <v>615</v>
      </c>
      <c r="G7" s="126">
        <v>4.8482459597950334E-2</v>
      </c>
      <c r="H7" s="127">
        <v>2468</v>
      </c>
      <c r="I7" s="128">
        <v>0.19456050453291288</v>
      </c>
      <c r="J7" s="127">
        <v>6060</v>
      </c>
      <c r="K7" s="128">
        <v>0.47772960189199842</v>
      </c>
      <c r="L7" s="142">
        <v>3211</v>
      </c>
      <c r="M7" s="143">
        <v>0.25313362238864801</v>
      </c>
      <c r="N7" s="142">
        <v>331</v>
      </c>
      <c r="O7" s="143">
        <v>2.6093811588490341E-2</v>
      </c>
      <c r="P7" s="142">
        <v>1</v>
      </c>
      <c r="Q7" s="120"/>
      <c r="R7" s="120"/>
      <c r="S7" s="120"/>
      <c r="T7" s="120"/>
      <c r="U7" s="120"/>
      <c r="V7" s="120"/>
    </row>
    <row r="8" spans="1:23" ht="32.25" customHeight="1">
      <c r="A8" s="122">
        <v>3</v>
      </c>
      <c r="B8" s="71" t="s">
        <v>352</v>
      </c>
      <c r="C8" s="122">
        <v>84094</v>
      </c>
      <c r="D8" s="124">
        <v>7.0570766047518241</v>
      </c>
      <c r="E8" s="123">
        <v>3</v>
      </c>
      <c r="F8" s="125">
        <v>5286</v>
      </c>
      <c r="G8" s="126">
        <v>6.285823007586748E-2</v>
      </c>
      <c r="H8" s="127">
        <v>18264</v>
      </c>
      <c r="I8" s="128">
        <v>0.21718553047779865</v>
      </c>
      <c r="J8" s="127">
        <v>37623</v>
      </c>
      <c r="K8" s="128">
        <v>0.44739220396223273</v>
      </c>
      <c r="L8" s="142">
        <v>20877</v>
      </c>
      <c r="M8" s="143">
        <v>0.24825790187171498</v>
      </c>
      <c r="N8" s="142">
        <v>2044</v>
      </c>
      <c r="O8" s="143">
        <v>2.4306133612386139E-2</v>
      </c>
      <c r="P8" s="142">
        <v>6</v>
      </c>
      <c r="Q8" s="120"/>
      <c r="R8" s="120"/>
      <c r="S8" s="120"/>
      <c r="T8" s="120"/>
      <c r="U8" s="120"/>
      <c r="V8" s="120"/>
    </row>
    <row r="9" spans="1:23" ht="32.25" customHeight="1">
      <c r="A9" s="122">
        <v>4</v>
      </c>
      <c r="B9" s="71" t="s">
        <v>159</v>
      </c>
      <c r="C9" s="122">
        <v>10374</v>
      </c>
      <c r="D9" s="124">
        <v>6.9994794679005201</v>
      </c>
      <c r="E9" s="123">
        <v>4</v>
      </c>
      <c r="F9" s="125">
        <v>991</v>
      </c>
      <c r="G9" s="126">
        <v>9.5527279737806059E-2</v>
      </c>
      <c r="H9" s="127">
        <v>2178</v>
      </c>
      <c r="I9" s="128">
        <v>0.20994794679005205</v>
      </c>
      <c r="J9" s="127">
        <v>3935</v>
      </c>
      <c r="K9" s="128">
        <v>0.37931366878735301</v>
      </c>
      <c r="L9" s="142">
        <v>2899</v>
      </c>
      <c r="M9" s="143">
        <v>0.27944862155388472</v>
      </c>
      <c r="N9" s="142">
        <v>371</v>
      </c>
      <c r="O9" s="143">
        <v>3.5762483130904181E-2</v>
      </c>
      <c r="P9" s="142">
        <v>1</v>
      </c>
      <c r="Q9" s="120"/>
      <c r="R9" s="120"/>
      <c r="S9" s="120"/>
      <c r="T9" s="120"/>
      <c r="U9" s="120"/>
      <c r="V9" s="120"/>
    </row>
    <row r="10" spans="1:23" ht="32.25" customHeight="1">
      <c r="A10" s="122">
        <v>5</v>
      </c>
      <c r="B10" s="71" t="s">
        <v>198</v>
      </c>
      <c r="C10" s="122">
        <v>20002</v>
      </c>
      <c r="D10" s="124">
        <v>6.9973002699730031</v>
      </c>
      <c r="E10" s="123">
        <v>5</v>
      </c>
      <c r="F10" s="125">
        <v>2167</v>
      </c>
      <c r="G10" s="126">
        <v>0.10833916608339166</v>
      </c>
      <c r="H10" s="127">
        <v>3929</v>
      </c>
      <c r="I10" s="128">
        <v>0.19643035696430358</v>
      </c>
      <c r="J10" s="127">
        <v>7387</v>
      </c>
      <c r="K10" s="128">
        <v>0.36931306869313069</v>
      </c>
      <c r="L10" s="142">
        <v>5701</v>
      </c>
      <c r="M10" s="143">
        <v>0.28502149785021497</v>
      </c>
      <c r="N10" s="142">
        <v>818</v>
      </c>
      <c r="O10" s="143">
        <v>4.0895910408959103E-2</v>
      </c>
      <c r="P10" s="142">
        <v>1</v>
      </c>
      <c r="Q10" s="120"/>
      <c r="R10" s="120"/>
      <c r="S10" s="120"/>
      <c r="T10" s="120"/>
      <c r="U10" s="120"/>
      <c r="V10" s="120"/>
    </row>
    <row r="11" spans="1:23" ht="32.25" customHeight="1">
      <c r="A11" s="122">
        <v>6</v>
      </c>
      <c r="B11" s="71" t="s">
        <v>153</v>
      </c>
      <c r="C11" s="122">
        <v>9053</v>
      </c>
      <c r="D11" s="124">
        <v>6.9814205235833429</v>
      </c>
      <c r="E11" s="123">
        <v>6</v>
      </c>
      <c r="F11" s="125">
        <v>942</v>
      </c>
      <c r="G11" s="126">
        <v>0.10405390478294488</v>
      </c>
      <c r="H11" s="127">
        <v>1734</v>
      </c>
      <c r="I11" s="128">
        <v>0.19153871644758644</v>
      </c>
      <c r="J11" s="127">
        <v>3557</v>
      </c>
      <c r="K11" s="128">
        <v>0.3929084281453662</v>
      </c>
      <c r="L11" s="142">
        <v>2544</v>
      </c>
      <c r="M11" s="143">
        <v>0.28101181928642438</v>
      </c>
      <c r="N11" s="142">
        <v>276</v>
      </c>
      <c r="O11" s="143">
        <v>3.0487131337678119E-2</v>
      </c>
      <c r="P11" s="142">
        <v>0</v>
      </c>
      <c r="Q11" s="120"/>
      <c r="R11" s="120"/>
      <c r="S11" s="120"/>
      <c r="T11" s="120"/>
      <c r="U11" s="120"/>
      <c r="V11" s="120"/>
    </row>
    <row r="12" spans="1:23" ht="32.25" customHeight="1">
      <c r="A12" s="122">
        <v>7</v>
      </c>
      <c r="B12" s="71" t="s">
        <v>22</v>
      </c>
      <c r="C12" s="122">
        <v>13724</v>
      </c>
      <c r="D12" s="124">
        <v>6.9198630136986274</v>
      </c>
      <c r="E12" s="123">
        <v>7</v>
      </c>
      <c r="F12" s="125">
        <v>1740</v>
      </c>
      <c r="G12" s="126">
        <v>0.12678519382104342</v>
      </c>
      <c r="H12" s="127">
        <v>2663</v>
      </c>
      <c r="I12" s="128">
        <v>0.19403963858933257</v>
      </c>
      <c r="J12" s="127">
        <v>5015</v>
      </c>
      <c r="K12" s="128">
        <v>0.36541824540950163</v>
      </c>
      <c r="L12" s="142">
        <v>3775</v>
      </c>
      <c r="M12" s="143">
        <v>0.27506557854852814</v>
      </c>
      <c r="N12" s="142">
        <v>531</v>
      </c>
      <c r="O12" s="143">
        <v>3.8691343631594287E-2</v>
      </c>
      <c r="P12" s="142">
        <v>1</v>
      </c>
      <c r="Q12" s="120"/>
      <c r="R12" s="120"/>
      <c r="S12" s="120"/>
      <c r="T12" s="120"/>
      <c r="U12" s="120"/>
      <c r="V12" s="120"/>
    </row>
    <row r="13" spans="1:23" ht="32.25" customHeight="1">
      <c r="A13" s="122">
        <v>8</v>
      </c>
      <c r="B13" s="71" t="s">
        <v>23</v>
      </c>
      <c r="C13" s="122">
        <v>22307</v>
      </c>
      <c r="D13" s="124">
        <v>6.9161967095530557</v>
      </c>
      <c r="E13" s="123">
        <v>8</v>
      </c>
      <c r="F13" s="125">
        <v>2826</v>
      </c>
      <c r="G13" s="126">
        <v>0.12668669027659479</v>
      </c>
      <c r="H13" s="127">
        <v>4179</v>
      </c>
      <c r="I13" s="128">
        <v>0.18734029676783073</v>
      </c>
      <c r="J13" s="127">
        <v>8346</v>
      </c>
      <c r="K13" s="128">
        <v>0.37414264580624917</v>
      </c>
      <c r="L13" s="142">
        <v>6175</v>
      </c>
      <c r="M13" s="143">
        <v>0.27681893576007532</v>
      </c>
      <c r="N13" s="142">
        <v>781</v>
      </c>
      <c r="O13" s="143">
        <v>3.501143138925001E-2</v>
      </c>
      <c r="P13" s="142">
        <v>0</v>
      </c>
      <c r="Q13" s="120"/>
      <c r="R13" s="120"/>
      <c r="S13" s="120"/>
      <c r="T13" s="120"/>
      <c r="U13" s="120"/>
      <c r="V13" s="120"/>
    </row>
    <row r="14" spans="1:23" ht="32.25" customHeight="1">
      <c r="A14" s="196">
        <v>9</v>
      </c>
      <c r="B14" s="79" t="s">
        <v>21</v>
      </c>
      <c r="C14" s="196">
        <v>15758</v>
      </c>
      <c r="D14" s="198">
        <v>6.8752506663282142</v>
      </c>
      <c r="E14" s="199">
        <v>9</v>
      </c>
      <c r="F14" s="200">
        <v>2044</v>
      </c>
      <c r="G14" s="201">
        <v>0.12971189237212843</v>
      </c>
      <c r="H14" s="202">
        <v>3267</v>
      </c>
      <c r="I14" s="203">
        <v>0.20732326437365148</v>
      </c>
      <c r="J14" s="202">
        <v>5548</v>
      </c>
      <c r="K14" s="203">
        <v>0.35207513643863436</v>
      </c>
      <c r="L14" s="204">
        <v>4299</v>
      </c>
      <c r="M14" s="205">
        <v>0.27281380885899226</v>
      </c>
      <c r="N14" s="204">
        <v>600</v>
      </c>
      <c r="O14" s="205">
        <v>3.8075897956593475E-2</v>
      </c>
      <c r="P14" s="204">
        <v>1</v>
      </c>
      <c r="Q14" s="120"/>
      <c r="R14" s="120"/>
      <c r="S14" s="120"/>
      <c r="T14" s="120"/>
      <c r="U14" s="120"/>
      <c r="V14" s="120"/>
    </row>
    <row r="15" spans="1:23" ht="32.25" customHeight="1">
      <c r="A15" s="130"/>
      <c r="B15" s="130"/>
      <c r="C15" s="131"/>
      <c r="D15" s="132"/>
      <c r="E15" s="132"/>
      <c r="F15" s="132"/>
      <c r="G15" s="132"/>
      <c r="H15" s="132"/>
      <c r="I15" s="132"/>
      <c r="J15" s="132"/>
      <c r="K15" s="131"/>
      <c r="L15" s="131"/>
      <c r="M15" s="131"/>
      <c r="N15" s="131"/>
      <c r="O15" s="131"/>
      <c r="P15" s="131"/>
    </row>
    <row r="16" spans="1:23" ht="32.25" customHeight="1">
      <c r="A16" s="130"/>
      <c r="B16" s="130"/>
      <c r="C16" s="131"/>
      <c r="D16" s="132"/>
      <c r="E16" s="132"/>
      <c r="F16" s="132"/>
      <c r="G16" s="132"/>
      <c r="H16" s="132"/>
      <c r="I16" s="132"/>
      <c r="J16" s="132"/>
      <c r="K16" s="131"/>
      <c r="L16" s="131"/>
      <c r="M16" s="131"/>
      <c r="N16" s="131"/>
      <c r="O16" s="131"/>
      <c r="P16" s="131"/>
    </row>
    <row r="17" spans="1:16" s="114" customFormat="1" ht="44.25" customHeight="1">
      <c r="A17" s="133"/>
      <c r="B17" s="133" t="s">
        <v>89</v>
      </c>
      <c r="C17" s="122">
        <v>16204</v>
      </c>
      <c r="D17" s="133">
        <v>6.0349173043692916</v>
      </c>
      <c r="E17" s="136"/>
      <c r="F17" s="137">
        <v>4612</v>
      </c>
      <c r="G17" s="138">
        <v>0.28462108121451496</v>
      </c>
      <c r="H17" s="139">
        <v>4020</v>
      </c>
      <c r="I17" s="135">
        <v>0.24808689212540114</v>
      </c>
      <c r="J17" s="139">
        <v>4732</v>
      </c>
      <c r="K17" s="135">
        <v>0.29202666008392991</v>
      </c>
      <c r="L17" s="134">
        <v>2350</v>
      </c>
      <c r="M17" s="135">
        <v>0.14502591952604296</v>
      </c>
      <c r="N17" s="148">
        <v>490</v>
      </c>
      <c r="O17" s="135">
        <v>3.0239447050111085E-2</v>
      </c>
      <c r="P17" s="148">
        <v>1</v>
      </c>
    </row>
    <row r="18" spans="1:16" ht="15.75" customHeight="1">
      <c r="A18" s="66"/>
      <c r="B18" s="66"/>
    </row>
    <row r="19" spans="1:16" ht="15.75" customHeight="1">
      <c r="A19" s="66"/>
      <c r="B19" s="66"/>
      <c r="D19" s="233">
        <f>D14-D17</f>
        <v>0.84033336195892261</v>
      </c>
    </row>
    <row r="20" spans="1:16" ht="15.75" customHeight="1">
      <c r="A20" s="66"/>
      <c r="B20" s="66"/>
    </row>
    <row r="21" spans="1:16" ht="15.75" customHeight="1">
      <c r="A21" s="66"/>
      <c r="B21" s="66"/>
    </row>
    <row r="22" spans="1:16" ht="15.75" customHeight="1">
      <c r="A22" s="66"/>
      <c r="B22" s="66"/>
    </row>
    <row r="23" spans="1:16" ht="15.75" customHeight="1">
      <c r="A23" s="66"/>
      <c r="B23" s="66"/>
    </row>
    <row r="24" spans="1:16" ht="15.75" hidden="1" customHeight="1">
      <c r="A24" s="70">
        <v>1</v>
      </c>
      <c r="B24" s="71" t="s">
        <v>166</v>
      </c>
      <c r="C24" s="73" t="e">
        <f>SUM(#REF!)</f>
        <v>#REF!</v>
      </c>
      <c r="D24" s="109">
        <v>7.6879999999999997</v>
      </c>
      <c r="E24" s="108">
        <v>1</v>
      </c>
      <c r="F24" s="21" t="e">
        <f>SUM(#REF!)</f>
        <v>#REF!</v>
      </c>
      <c r="G24" s="24" t="e">
        <f>F24/C24</f>
        <v>#REF!</v>
      </c>
      <c r="H24" s="25" t="e">
        <f>SUM(#REF!)</f>
        <v>#REF!</v>
      </c>
      <c r="I24" s="26" t="e">
        <f t="shared" ref="I24:I33" si="0">H24/C24</f>
        <v>#REF!</v>
      </c>
      <c r="J24" s="25" t="e">
        <f>SUM(#REF!)</f>
        <v>#REF!</v>
      </c>
      <c r="K24" s="26" t="e">
        <f>J24/C24</f>
        <v>#REF!</v>
      </c>
      <c r="L24" s="27" t="e">
        <f>SUM(#REF!)</f>
        <v>#REF!</v>
      </c>
      <c r="M24" s="26" t="e">
        <f>L24/C24</f>
        <v>#REF!</v>
      </c>
      <c r="N24" s="117"/>
      <c r="O24" s="117"/>
      <c r="P24" s="117"/>
    </row>
    <row r="25" spans="1:16" ht="15.75" hidden="1" customHeight="1">
      <c r="A25" s="70">
        <v>2</v>
      </c>
      <c r="B25" s="71" t="s">
        <v>352</v>
      </c>
      <c r="C25" s="73" t="e">
        <f>SUM(#REF!)</f>
        <v>#REF!</v>
      </c>
      <c r="D25" s="76"/>
      <c r="E25" s="115"/>
      <c r="F25" s="116" t="e">
        <f t="shared" ref="F25:F33" si="1">E25/C25</f>
        <v>#REF!</v>
      </c>
      <c r="G25" s="76" t="e">
        <f t="shared" ref="G25:G33" si="2">RANK(F25,$F$6:$F$14,0)</f>
        <v>#REF!</v>
      </c>
      <c r="H25" s="115" t="e">
        <f>SUM(#REF!)</f>
        <v>#REF!</v>
      </c>
      <c r="I25" s="116" t="e">
        <f t="shared" si="0"/>
        <v>#REF!</v>
      </c>
      <c r="J25" s="76" t="e">
        <f t="shared" ref="J25:J33" si="3">RANK(I25,$I$6:$I$14,0)</f>
        <v>#REF!</v>
      </c>
    </row>
    <row r="26" spans="1:16" ht="15.75" hidden="1" customHeight="1">
      <c r="A26" s="70">
        <v>3</v>
      </c>
      <c r="B26" s="71" t="s">
        <v>23</v>
      </c>
      <c r="C26" s="73" t="e">
        <f>SUM(#REF!)</f>
        <v>#REF!</v>
      </c>
      <c r="D26" s="76"/>
      <c r="E26" s="115"/>
      <c r="F26" s="116" t="e">
        <f t="shared" si="1"/>
        <v>#REF!</v>
      </c>
      <c r="G26" s="76" t="e">
        <f t="shared" si="2"/>
        <v>#REF!</v>
      </c>
      <c r="H26" s="115" t="e">
        <f>SUM(#REF!)</f>
        <v>#REF!</v>
      </c>
      <c r="I26" s="116" t="e">
        <f t="shared" si="0"/>
        <v>#REF!</v>
      </c>
      <c r="J26" s="76" t="e">
        <f t="shared" si="3"/>
        <v>#REF!</v>
      </c>
    </row>
    <row r="27" spans="1:16" ht="15.75" hidden="1" customHeight="1">
      <c r="A27" s="70">
        <v>4</v>
      </c>
      <c r="B27" s="71" t="s">
        <v>201</v>
      </c>
      <c r="C27" s="73" t="e">
        <f>SUM(#REF!)</f>
        <v>#REF!</v>
      </c>
      <c r="D27" s="76"/>
      <c r="E27" s="115"/>
      <c r="F27" s="116" t="e">
        <f t="shared" si="1"/>
        <v>#REF!</v>
      </c>
      <c r="G27" s="76" t="e">
        <f t="shared" si="2"/>
        <v>#REF!</v>
      </c>
      <c r="H27" s="115" t="e">
        <f>SUM(#REF!)</f>
        <v>#REF!</v>
      </c>
      <c r="I27" s="116" t="e">
        <f t="shared" si="0"/>
        <v>#REF!</v>
      </c>
      <c r="J27" s="76" t="e">
        <f t="shared" si="3"/>
        <v>#REF!</v>
      </c>
    </row>
    <row r="28" spans="1:16" ht="15.75" hidden="1" customHeight="1">
      <c r="A28" s="70">
        <v>16</v>
      </c>
      <c r="B28" s="71" t="s">
        <v>22</v>
      </c>
      <c r="C28" s="73" t="e">
        <f>SUM(#REF!)</f>
        <v>#REF!</v>
      </c>
      <c r="D28" s="76"/>
      <c r="E28" s="115"/>
      <c r="F28" s="116" t="e">
        <f t="shared" si="1"/>
        <v>#REF!</v>
      </c>
      <c r="G28" s="76" t="e">
        <f t="shared" si="2"/>
        <v>#REF!</v>
      </c>
      <c r="H28" s="115" t="e">
        <f>SUM(#REF!)</f>
        <v>#REF!</v>
      </c>
      <c r="I28" s="116" t="e">
        <f t="shared" si="0"/>
        <v>#REF!</v>
      </c>
      <c r="J28" s="76" t="e">
        <f t="shared" si="3"/>
        <v>#REF!</v>
      </c>
    </row>
    <row r="29" spans="1:16" ht="15.75" hidden="1" customHeight="1">
      <c r="A29" s="70">
        <v>19</v>
      </c>
      <c r="B29" s="71" t="s">
        <v>21</v>
      </c>
      <c r="C29" s="73" t="e">
        <f>SUM(#REF!)</f>
        <v>#REF!</v>
      </c>
      <c r="D29" s="76"/>
      <c r="E29" s="115"/>
      <c r="F29" s="116" t="e">
        <f t="shared" si="1"/>
        <v>#REF!</v>
      </c>
      <c r="G29" s="76" t="e">
        <f t="shared" si="2"/>
        <v>#REF!</v>
      </c>
      <c r="H29" s="115" t="e">
        <f>SUM(#REF!)</f>
        <v>#REF!</v>
      </c>
      <c r="I29" s="116" t="e">
        <f t="shared" si="0"/>
        <v>#REF!</v>
      </c>
      <c r="J29" s="76" t="e">
        <f t="shared" si="3"/>
        <v>#REF!</v>
      </c>
    </row>
    <row r="30" spans="1:16" ht="15.75" hidden="1" customHeight="1">
      <c r="A30" s="70">
        <v>25</v>
      </c>
      <c r="B30" s="71" t="s">
        <v>167</v>
      </c>
      <c r="C30" s="73" t="e">
        <f>SUM(#REF!)</f>
        <v>#REF!</v>
      </c>
      <c r="D30" s="76"/>
      <c r="E30" s="115"/>
      <c r="F30" s="116" t="e">
        <f t="shared" si="1"/>
        <v>#REF!</v>
      </c>
      <c r="G30" s="76" t="e">
        <f t="shared" si="2"/>
        <v>#REF!</v>
      </c>
      <c r="H30" s="115" t="e">
        <f>SUM(#REF!)</f>
        <v>#REF!</v>
      </c>
      <c r="I30" s="116" t="e">
        <f t="shared" si="0"/>
        <v>#REF!</v>
      </c>
      <c r="J30" s="76" t="e">
        <f t="shared" si="3"/>
        <v>#REF!</v>
      </c>
    </row>
    <row r="31" spans="1:16" ht="15.75" hidden="1" customHeight="1">
      <c r="A31" s="70">
        <v>27</v>
      </c>
      <c r="B31" s="71" t="s">
        <v>159</v>
      </c>
      <c r="C31" s="73" t="e">
        <f>SUM(#REF!)</f>
        <v>#REF!</v>
      </c>
      <c r="D31" s="76"/>
      <c r="E31" s="115"/>
      <c r="F31" s="116" t="e">
        <f t="shared" si="1"/>
        <v>#REF!</v>
      </c>
      <c r="G31" s="76" t="e">
        <f t="shared" si="2"/>
        <v>#REF!</v>
      </c>
      <c r="H31" s="115" t="e">
        <f>SUM(#REF!)</f>
        <v>#REF!</v>
      </c>
      <c r="I31" s="116" t="e">
        <f t="shared" si="0"/>
        <v>#REF!</v>
      </c>
      <c r="J31" s="76" t="e">
        <f t="shared" si="3"/>
        <v>#REF!</v>
      </c>
    </row>
    <row r="32" spans="1:16" ht="15.75" hidden="1" customHeight="1">
      <c r="A32" s="70">
        <v>44</v>
      </c>
      <c r="B32" s="71" t="s">
        <v>148</v>
      </c>
      <c r="C32" s="73" t="e">
        <f>SUM(#REF!)</f>
        <v>#REF!</v>
      </c>
      <c r="D32" s="76"/>
      <c r="E32" s="115"/>
      <c r="F32" s="116" t="e">
        <f t="shared" si="1"/>
        <v>#REF!</v>
      </c>
      <c r="G32" s="76" t="e">
        <f t="shared" si="2"/>
        <v>#REF!</v>
      </c>
      <c r="H32" s="115" t="e">
        <f>SUM(#REF!)</f>
        <v>#REF!</v>
      </c>
      <c r="I32" s="116" t="e">
        <f t="shared" si="0"/>
        <v>#REF!</v>
      </c>
      <c r="J32" s="76" t="e">
        <f t="shared" si="3"/>
        <v>#REF!</v>
      </c>
    </row>
    <row r="33" spans="1:16" ht="15.75" hidden="1" customHeight="1">
      <c r="A33" s="70">
        <v>52</v>
      </c>
      <c r="B33" s="71" t="s">
        <v>197</v>
      </c>
      <c r="C33" s="73" t="e">
        <f>SUM(#REF!)</f>
        <v>#REF!</v>
      </c>
      <c r="D33" s="76"/>
      <c r="E33" s="115"/>
      <c r="F33" s="116" t="e">
        <f t="shared" si="1"/>
        <v>#REF!</v>
      </c>
      <c r="G33" s="76" t="e">
        <f t="shared" si="2"/>
        <v>#REF!</v>
      </c>
      <c r="H33" s="115" t="e">
        <f>SUM(#REF!)</f>
        <v>#REF!</v>
      </c>
      <c r="I33" s="116" t="e">
        <f t="shared" si="0"/>
        <v>#REF!</v>
      </c>
      <c r="J33" s="76" t="e">
        <f t="shared" si="3"/>
        <v>#REF!</v>
      </c>
    </row>
    <row r="34" spans="1:16" ht="15.75" hidden="1" customHeight="1">
      <c r="A34" s="66"/>
      <c r="B34" s="66"/>
    </row>
    <row r="35" spans="1:16" ht="15.75" hidden="1" customHeight="1">
      <c r="A35" s="66"/>
      <c r="B35" s="66"/>
    </row>
    <row r="36" spans="1:16" s="114" customFormat="1" ht="29.25" hidden="1" customHeight="1">
      <c r="A36" s="111"/>
      <c r="B36" s="111" t="s">
        <v>89</v>
      </c>
      <c r="C36" s="73" t="e">
        <f>SUM(#REF!)</f>
        <v>#REF!</v>
      </c>
      <c r="D36" s="109" t="e">
        <f>C36/C17</f>
        <v>#REF!</v>
      </c>
      <c r="F36" s="21" t="e">
        <f>SUM(#REF!)</f>
        <v>#REF!</v>
      </c>
      <c r="G36" s="24" t="e">
        <f>F36/C36</f>
        <v>#REF!</v>
      </c>
      <c r="H36" s="25" t="e">
        <f>SUM(#REF!)</f>
        <v>#REF!</v>
      </c>
      <c r="I36" s="26" t="e">
        <f>H36/C36</f>
        <v>#REF!</v>
      </c>
      <c r="J36" s="25" t="e">
        <f>SUM(#REF!)</f>
        <v>#REF!</v>
      </c>
      <c r="K36" s="26" t="e">
        <f>J36/C36</f>
        <v>#REF!</v>
      </c>
      <c r="L36" s="27" t="e">
        <f>SUM(#REF!)</f>
        <v>#REF!</v>
      </c>
      <c r="M36" s="26" t="e">
        <f>L36/C36</f>
        <v>#REF!</v>
      </c>
      <c r="N36" s="117"/>
      <c r="O36" s="117"/>
      <c r="P36" s="117"/>
    </row>
    <row r="37" spans="1:16" ht="15.75" customHeight="1">
      <c r="A37" s="66"/>
      <c r="B37" s="66"/>
    </row>
    <row r="38" spans="1:16" ht="15.75" customHeight="1">
      <c r="A38" s="66"/>
      <c r="B38" s="66"/>
    </row>
    <row r="39" spans="1:16" ht="15.75" customHeight="1">
      <c r="A39" s="66"/>
      <c r="B39" s="66"/>
    </row>
    <row r="40" spans="1:16" ht="15.75" customHeight="1">
      <c r="A40" s="66"/>
      <c r="B40" s="66"/>
    </row>
    <row r="41" spans="1:16" ht="15.75" customHeight="1">
      <c r="A41" s="66"/>
      <c r="B41" s="66"/>
    </row>
    <row r="42" spans="1:16" ht="15.75" customHeight="1">
      <c r="A42" s="66"/>
      <c r="B42" s="66"/>
    </row>
    <row r="43" spans="1:16" ht="15.75" customHeight="1">
      <c r="A43" s="66"/>
      <c r="B43" s="66"/>
    </row>
    <row r="44" spans="1:16" ht="15.75" customHeight="1">
      <c r="A44" s="66"/>
      <c r="B44" s="66"/>
    </row>
    <row r="45" spans="1:16" ht="15.75" customHeight="1">
      <c r="A45" s="66"/>
      <c r="B45" s="66"/>
    </row>
    <row r="46" spans="1:16" ht="15.75" customHeight="1">
      <c r="A46" s="66"/>
      <c r="B46" s="66"/>
    </row>
    <row r="47" spans="1:16" ht="15.75" customHeight="1">
      <c r="A47" s="66"/>
      <c r="B47" s="66"/>
    </row>
    <row r="48" spans="1:16" ht="15.75" customHeight="1">
      <c r="A48" s="66"/>
      <c r="B48" s="66"/>
    </row>
    <row r="49" spans="1:2" ht="15.75" customHeight="1">
      <c r="A49" s="66"/>
      <c r="B49" s="66"/>
    </row>
    <row r="50" spans="1:2" ht="15.75" customHeight="1">
      <c r="A50" s="66"/>
      <c r="B50" s="66"/>
    </row>
    <row r="51" spans="1:2" ht="15.75" customHeight="1">
      <c r="A51" s="66"/>
      <c r="B51" s="66"/>
    </row>
    <row r="52" spans="1:2" ht="15.75" customHeight="1">
      <c r="A52" s="66"/>
      <c r="B52" s="66"/>
    </row>
    <row r="53" spans="1:2" ht="15.75" customHeight="1">
      <c r="A53" s="66"/>
      <c r="B53" s="66"/>
    </row>
    <row r="54" spans="1:2" ht="15.75" customHeight="1">
      <c r="A54" s="66"/>
      <c r="B54" s="66"/>
    </row>
  </sheetData>
  <mergeCells count="13">
    <mergeCell ref="A1:M1"/>
    <mergeCell ref="A3:A5"/>
    <mergeCell ref="B3:B5"/>
    <mergeCell ref="C3:C5"/>
    <mergeCell ref="D3:P3"/>
    <mergeCell ref="D4:D5"/>
    <mergeCell ref="A2:P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1EDF-FA55-4488-BF37-AB37F34105D7}">
  <dimension ref="A1:Q47"/>
  <sheetViews>
    <sheetView view="pageBreakPreview" zoomScale="70" zoomScaleNormal="55" zoomScaleSheetLayoutView="70" zoomScalePageLayoutView="55" workbookViewId="0">
      <selection activeCell="K40" sqref="K40"/>
    </sheetView>
  </sheetViews>
  <sheetFormatPr defaultColWidth="12.85546875" defaultRowHeight="15" customHeight="1"/>
  <cols>
    <col min="1" max="1" width="4.7109375" style="107" customWidth="1"/>
    <col min="2" max="2" width="22" style="107" customWidth="1"/>
    <col min="3" max="3" width="8.5703125" style="110" customWidth="1"/>
    <col min="4" max="4" width="10.5703125" style="110" customWidth="1"/>
    <col min="5" max="5" width="9.28515625" style="107" customWidth="1"/>
    <col min="6" max="6" width="8.7109375" style="107" customWidth="1"/>
    <col min="7" max="7" width="8" style="107" customWidth="1"/>
    <col min="8" max="9" width="9" style="107" customWidth="1"/>
    <col min="10" max="16384" width="12.85546875" style="107"/>
  </cols>
  <sheetData>
    <row r="1" spans="1:17" ht="21.75" customHeight="1">
      <c r="A1" s="293" t="s">
        <v>350</v>
      </c>
      <c r="B1" s="293"/>
      <c r="C1" s="293"/>
      <c r="D1" s="293"/>
      <c r="E1" s="293"/>
      <c r="F1" s="293"/>
      <c r="G1" s="121"/>
    </row>
    <row r="2" spans="1:17" ht="21.75" customHeight="1">
      <c r="A2" s="294" t="s">
        <v>224</v>
      </c>
      <c r="B2" s="294"/>
      <c r="C2" s="293"/>
      <c r="D2" s="293"/>
      <c r="E2" s="293"/>
      <c r="F2" s="293"/>
      <c r="G2" s="121"/>
    </row>
    <row r="3" spans="1:17" ht="32.25" customHeight="1">
      <c r="A3" s="306" t="s">
        <v>0</v>
      </c>
      <c r="B3" s="306" t="s">
        <v>13</v>
      </c>
      <c r="C3" s="298"/>
      <c r="D3" s="298"/>
      <c r="E3" s="298"/>
      <c r="F3" s="298"/>
      <c r="G3" s="298"/>
    </row>
    <row r="4" spans="1:17" ht="32.25" customHeight="1">
      <c r="A4" s="306"/>
      <c r="B4" s="306"/>
      <c r="C4" s="231" t="s">
        <v>351</v>
      </c>
      <c r="D4" s="232" t="s">
        <v>227</v>
      </c>
      <c r="E4" s="229" t="s">
        <v>228</v>
      </c>
      <c r="F4" s="230" t="s">
        <v>353</v>
      </c>
      <c r="G4" s="230" t="s">
        <v>354</v>
      </c>
      <c r="H4" s="145"/>
      <c r="I4" s="145"/>
      <c r="J4" s="145"/>
      <c r="K4" s="145"/>
      <c r="L4" s="145"/>
      <c r="M4" s="145"/>
      <c r="N4" s="146"/>
    </row>
    <row r="5" spans="1:17" ht="32.25" customHeight="1">
      <c r="A5" s="306"/>
      <c r="B5" s="306"/>
      <c r="C5" s="119" t="s">
        <v>14</v>
      </c>
      <c r="D5" s="119" t="s">
        <v>14</v>
      </c>
      <c r="E5" s="119" t="s">
        <v>14</v>
      </c>
      <c r="F5" s="147" t="s">
        <v>14</v>
      </c>
      <c r="G5" s="147" t="s">
        <v>14</v>
      </c>
      <c r="H5" s="145"/>
      <c r="I5" s="145"/>
      <c r="J5" s="145"/>
      <c r="K5" s="145"/>
      <c r="L5" s="145"/>
      <c r="M5" s="145"/>
      <c r="N5" s="146"/>
    </row>
    <row r="6" spans="1:17" ht="32.25" customHeight="1">
      <c r="A6" s="122">
        <v>1</v>
      </c>
      <c r="B6" s="71" t="s">
        <v>167</v>
      </c>
      <c r="C6" s="126">
        <v>5.1202521991152695E-2</v>
      </c>
      <c r="D6" s="128">
        <v>0.13977729191030661</v>
      </c>
      <c r="E6" s="128">
        <v>0.39502720292876392</v>
      </c>
      <c r="F6" s="143">
        <v>0.36543448416128538</v>
      </c>
      <c r="G6" s="143">
        <v>4.8558499008491379E-2</v>
      </c>
      <c r="H6" s="120"/>
      <c r="I6" s="120"/>
      <c r="J6" s="120"/>
      <c r="K6" s="120"/>
      <c r="L6" s="120"/>
      <c r="M6" s="120"/>
    </row>
    <row r="7" spans="1:17" ht="32.25" customHeight="1">
      <c r="A7" s="122">
        <v>2</v>
      </c>
      <c r="B7" s="71" t="s">
        <v>148</v>
      </c>
      <c r="C7" s="126">
        <v>4.8482459597950334E-2</v>
      </c>
      <c r="D7" s="128">
        <v>0.19456050453291288</v>
      </c>
      <c r="E7" s="128">
        <v>0.47772960189199842</v>
      </c>
      <c r="F7" s="143">
        <v>0.25313362238864801</v>
      </c>
      <c r="G7" s="143">
        <v>2.6093811588490341E-2</v>
      </c>
      <c r="H7" s="120"/>
      <c r="I7" s="120"/>
      <c r="J7" s="120"/>
      <c r="K7" s="120"/>
      <c r="L7" s="120"/>
      <c r="M7" s="120"/>
    </row>
    <row r="8" spans="1:17" ht="32.25" customHeight="1">
      <c r="A8" s="122">
        <v>3</v>
      </c>
      <c r="B8" s="71" t="s">
        <v>352</v>
      </c>
      <c r="C8" s="126">
        <v>6.285823007586748E-2</v>
      </c>
      <c r="D8" s="128">
        <v>0.21718553047779865</v>
      </c>
      <c r="E8" s="128">
        <v>0.44739220396223273</v>
      </c>
      <c r="F8" s="143">
        <v>0.24825790187171498</v>
      </c>
      <c r="G8" s="143">
        <v>2.4306133612386139E-2</v>
      </c>
      <c r="H8" s="120"/>
      <c r="I8" s="120"/>
      <c r="J8" s="120"/>
      <c r="K8" s="120"/>
      <c r="L8" s="120"/>
      <c r="M8" s="120"/>
    </row>
    <row r="9" spans="1:17" ht="32.25" customHeight="1">
      <c r="A9" s="196">
        <v>9</v>
      </c>
      <c r="B9" s="79" t="s">
        <v>21</v>
      </c>
      <c r="C9" s="201">
        <v>0.12971189237212843</v>
      </c>
      <c r="D9" s="203">
        <v>0.20732326437365148</v>
      </c>
      <c r="E9" s="203">
        <v>0.35207513643863436</v>
      </c>
      <c r="F9" s="205">
        <v>0.27281380885899226</v>
      </c>
      <c r="G9" s="205">
        <v>3.8075897956593475E-2</v>
      </c>
      <c r="H9" s="120"/>
      <c r="I9" s="120"/>
      <c r="J9" s="120"/>
      <c r="K9" s="120"/>
      <c r="L9" s="120"/>
      <c r="M9" s="120"/>
    </row>
    <row r="10" spans="1:17" s="114" customFormat="1" ht="44.25" customHeight="1">
      <c r="A10" s="133"/>
      <c r="B10" s="133" t="s">
        <v>89</v>
      </c>
      <c r="C10" s="138">
        <v>0.28462108121451496</v>
      </c>
      <c r="D10" s="135">
        <v>0.24808689212540114</v>
      </c>
      <c r="E10" s="135">
        <v>0.29202666008392991</v>
      </c>
      <c r="F10" s="135">
        <v>0.14502591952604296</v>
      </c>
      <c r="G10" s="135">
        <v>3.0239447050111085E-2</v>
      </c>
      <c r="M10" s="71" t="s">
        <v>167</v>
      </c>
      <c r="N10" s="71" t="s">
        <v>148</v>
      </c>
      <c r="O10" s="71" t="s">
        <v>352</v>
      </c>
      <c r="P10" s="79" t="s">
        <v>21</v>
      </c>
      <c r="Q10" s="133" t="s">
        <v>89</v>
      </c>
    </row>
    <row r="11" spans="1:17" ht="15.75" customHeight="1">
      <c r="A11" s="66"/>
      <c r="B11" s="66"/>
      <c r="L11" s="231" t="s">
        <v>351</v>
      </c>
      <c r="M11" s="126">
        <v>5.1202521991152695E-2</v>
      </c>
      <c r="N11" s="126">
        <v>4.8482459597950334E-2</v>
      </c>
      <c r="O11" s="126">
        <v>6.285823007586748E-2</v>
      </c>
      <c r="P11" s="201">
        <v>0.12971189237212843</v>
      </c>
      <c r="Q11" s="138">
        <v>0.28462108121451496</v>
      </c>
    </row>
    <row r="12" spans="1:17" ht="15.75" customHeight="1">
      <c r="A12" s="66"/>
      <c r="B12" s="66"/>
      <c r="L12" s="232" t="s">
        <v>227</v>
      </c>
      <c r="M12" s="128">
        <v>0.13977729191030661</v>
      </c>
      <c r="N12" s="128">
        <v>0.19456050453291288</v>
      </c>
      <c r="O12" s="128">
        <v>0.21718553047779865</v>
      </c>
      <c r="P12" s="203">
        <v>0.20732326437365148</v>
      </c>
      <c r="Q12" s="135">
        <v>0.24808689212540114</v>
      </c>
    </row>
    <row r="13" spans="1:17" ht="15.75" customHeight="1">
      <c r="A13" s="66"/>
      <c r="B13" s="66"/>
      <c r="L13" s="229" t="s">
        <v>228</v>
      </c>
      <c r="M13" s="128">
        <v>0.39502720292876392</v>
      </c>
      <c r="N13" s="128">
        <v>0.47772960189199842</v>
      </c>
      <c r="O13" s="128">
        <v>0.44739220396223273</v>
      </c>
      <c r="P13" s="203">
        <v>0.35207513643863436</v>
      </c>
      <c r="Q13" s="135">
        <v>0.29202666008392991</v>
      </c>
    </row>
    <row r="14" spans="1:17" ht="15.75" customHeight="1">
      <c r="A14" s="66"/>
      <c r="B14" s="66"/>
      <c r="L14" s="230" t="s">
        <v>353</v>
      </c>
      <c r="M14" s="143">
        <v>0.36543448416128538</v>
      </c>
      <c r="N14" s="143">
        <v>0.25313362238864801</v>
      </c>
      <c r="O14" s="143">
        <v>0.24825790187171498</v>
      </c>
      <c r="P14" s="205">
        <v>0.27281380885899226</v>
      </c>
      <c r="Q14" s="135">
        <v>0.14502591952604296</v>
      </c>
    </row>
    <row r="15" spans="1:17" ht="15.75" customHeight="1">
      <c r="A15" s="66"/>
      <c r="B15" s="66"/>
      <c r="L15" s="230" t="s">
        <v>354</v>
      </c>
      <c r="M15" s="143">
        <v>4.8558499008491379E-2</v>
      </c>
      <c r="N15" s="143">
        <v>2.6093811588490341E-2</v>
      </c>
      <c r="O15" s="143">
        <v>2.4306133612386139E-2</v>
      </c>
      <c r="P15" s="205">
        <v>3.8075897956593475E-2</v>
      </c>
      <c r="Q15" s="135">
        <v>3.0239447050111085E-2</v>
      </c>
    </row>
    <row r="16" spans="1:17" ht="15.75" customHeight="1">
      <c r="A16" s="66"/>
      <c r="B16" s="66"/>
    </row>
    <row r="17" spans="1:7" ht="15.75" hidden="1" customHeight="1">
      <c r="A17" s="70">
        <v>1</v>
      </c>
      <c r="B17" s="71" t="s">
        <v>166</v>
      </c>
      <c r="C17" s="24" t="e">
        <f>#REF!/#REF!</f>
        <v>#REF!</v>
      </c>
      <c r="D17" s="26" t="e">
        <f>#REF!/#REF!</f>
        <v>#REF!</v>
      </c>
      <c r="E17" s="26" t="e">
        <f>#REF!/#REF!</f>
        <v>#REF!</v>
      </c>
      <c r="F17" s="26" t="e">
        <f>#REF!/#REF!</f>
        <v>#REF!</v>
      </c>
      <c r="G17" s="117"/>
    </row>
    <row r="18" spans="1:7" ht="15.75" hidden="1" customHeight="1">
      <c r="A18" s="70">
        <v>2</v>
      </c>
      <c r="B18" s="71" t="s">
        <v>352</v>
      </c>
      <c r="C18" s="76" t="e">
        <f>RANK(#REF!,#REF!,0)</f>
        <v>#REF!</v>
      </c>
      <c r="D18" s="116" t="e">
        <f>#REF!/#REF!</f>
        <v>#REF!</v>
      </c>
    </row>
    <row r="19" spans="1:7" ht="15.75" hidden="1" customHeight="1">
      <c r="A19" s="70">
        <v>3</v>
      </c>
      <c r="B19" s="71" t="s">
        <v>23</v>
      </c>
      <c r="C19" s="76" t="e">
        <f>RANK(#REF!,#REF!,0)</f>
        <v>#REF!</v>
      </c>
      <c r="D19" s="116" t="e">
        <f>#REF!/#REF!</f>
        <v>#REF!</v>
      </c>
    </row>
    <row r="20" spans="1:7" ht="15.75" hidden="1" customHeight="1">
      <c r="A20" s="70">
        <v>4</v>
      </c>
      <c r="B20" s="71" t="s">
        <v>201</v>
      </c>
      <c r="C20" s="76" t="e">
        <f>RANK(#REF!,#REF!,0)</f>
        <v>#REF!</v>
      </c>
      <c r="D20" s="116" t="e">
        <f>#REF!/#REF!</f>
        <v>#REF!</v>
      </c>
    </row>
    <row r="21" spans="1:7" ht="15.75" hidden="1" customHeight="1">
      <c r="A21" s="70">
        <v>16</v>
      </c>
      <c r="B21" s="71" t="s">
        <v>22</v>
      </c>
      <c r="C21" s="76" t="e">
        <f>RANK(#REF!,#REF!,0)</f>
        <v>#REF!</v>
      </c>
      <c r="D21" s="116" t="e">
        <f>#REF!/#REF!</f>
        <v>#REF!</v>
      </c>
    </row>
    <row r="22" spans="1:7" ht="15.75" hidden="1" customHeight="1">
      <c r="A22" s="70">
        <v>19</v>
      </c>
      <c r="B22" s="71" t="s">
        <v>21</v>
      </c>
      <c r="C22" s="76" t="e">
        <f>RANK(#REF!,#REF!,0)</f>
        <v>#REF!</v>
      </c>
      <c r="D22" s="116" t="e">
        <f>#REF!/#REF!</f>
        <v>#REF!</v>
      </c>
    </row>
    <row r="23" spans="1:7" ht="15.75" hidden="1" customHeight="1">
      <c r="A23" s="70">
        <v>25</v>
      </c>
      <c r="B23" s="71" t="s">
        <v>167</v>
      </c>
      <c r="C23" s="76" t="e">
        <f>RANK(#REF!,#REF!,0)</f>
        <v>#REF!</v>
      </c>
      <c r="D23" s="116" t="e">
        <f>#REF!/#REF!</f>
        <v>#REF!</v>
      </c>
    </row>
    <row r="24" spans="1:7" ht="15.75" hidden="1" customHeight="1">
      <c r="A24" s="70">
        <v>27</v>
      </c>
      <c r="B24" s="71" t="s">
        <v>159</v>
      </c>
      <c r="C24" s="76" t="e">
        <f>RANK(#REF!,#REF!,0)</f>
        <v>#REF!</v>
      </c>
      <c r="D24" s="116" t="e">
        <f>#REF!/#REF!</f>
        <v>#REF!</v>
      </c>
    </row>
    <row r="25" spans="1:7" ht="15.75" hidden="1" customHeight="1">
      <c r="A25" s="70">
        <v>44</v>
      </c>
      <c r="B25" s="71" t="s">
        <v>148</v>
      </c>
      <c r="C25" s="76" t="e">
        <f>RANK(#REF!,#REF!,0)</f>
        <v>#REF!</v>
      </c>
      <c r="D25" s="116" t="e">
        <f>#REF!/#REF!</f>
        <v>#REF!</v>
      </c>
    </row>
    <row r="26" spans="1:7" ht="15.75" hidden="1" customHeight="1">
      <c r="A26" s="70">
        <v>52</v>
      </c>
      <c r="B26" s="71" t="s">
        <v>197</v>
      </c>
      <c r="C26" s="76" t="e">
        <f>RANK(#REF!,#REF!,0)</f>
        <v>#REF!</v>
      </c>
      <c r="D26" s="116" t="e">
        <f>#REF!/#REF!</f>
        <v>#REF!</v>
      </c>
    </row>
    <row r="27" spans="1:7" ht="15.75" hidden="1" customHeight="1">
      <c r="A27" s="66"/>
      <c r="B27" s="66"/>
    </row>
    <row r="28" spans="1:7" ht="15.75" hidden="1" customHeight="1">
      <c r="A28" s="66"/>
      <c r="B28" s="66"/>
    </row>
    <row r="29" spans="1:7" s="114" customFormat="1" ht="29.25" hidden="1" customHeight="1">
      <c r="A29" s="111"/>
      <c r="B29" s="111" t="s">
        <v>89</v>
      </c>
      <c r="C29" s="24" t="e">
        <f>#REF!/#REF!</f>
        <v>#REF!</v>
      </c>
      <c r="D29" s="26" t="e">
        <f>#REF!/#REF!</f>
        <v>#REF!</v>
      </c>
      <c r="E29" s="26" t="e">
        <f>#REF!/#REF!</f>
        <v>#REF!</v>
      </c>
      <c r="F29" s="26" t="e">
        <f>#REF!/#REF!</f>
        <v>#REF!</v>
      </c>
      <c r="G29" s="117"/>
    </row>
    <row r="30" spans="1:7" ht="15.75" customHeight="1">
      <c r="A30" s="66"/>
      <c r="B30" s="66"/>
    </row>
    <row r="31" spans="1:7" ht="15.75" customHeight="1">
      <c r="A31" s="66"/>
      <c r="B31" s="66"/>
    </row>
    <row r="32" spans="1:7" ht="15.75" customHeight="1">
      <c r="A32" s="66"/>
      <c r="B32" s="66"/>
    </row>
    <row r="33" spans="1:2" ht="15.75" customHeight="1">
      <c r="A33" s="66"/>
      <c r="B33" s="66"/>
    </row>
    <row r="34" spans="1:2" ht="15.75" customHeight="1">
      <c r="A34" s="66"/>
      <c r="B34" s="66"/>
    </row>
    <row r="35" spans="1:2" ht="15.75" customHeight="1">
      <c r="A35" s="66"/>
      <c r="B35" s="66"/>
    </row>
    <row r="36" spans="1:2" ht="15.75" customHeight="1">
      <c r="A36" s="66"/>
      <c r="B36" s="66"/>
    </row>
    <row r="37" spans="1:2" ht="15.75" customHeight="1">
      <c r="A37" s="66"/>
      <c r="B37" s="66"/>
    </row>
    <row r="38" spans="1:2" ht="15.75" customHeight="1">
      <c r="A38" s="66"/>
      <c r="B38" s="66"/>
    </row>
    <row r="39" spans="1:2" ht="15.75" customHeight="1">
      <c r="A39" s="66"/>
      <c r="B39" s="66"/>
    </row>
    <row r="40" spans="1:2" ht="15.75" customHeight="1">
      <c r="A40" s="66"/>
      <c r="B40" s="66"/>
    </row>
    <row r="41" spans="1:2" ht="15.75" customHeight="1">
      <c r="A41" s="66"/>
      <c r="B41" s="66"/>
    </row>
    <row r="42" spans="1:2" ht="15.75" customHeight="1">
      <c r="A42" s="66"/>
      <c r="B42" s="66"/>
    </row>
    <row r="43" spans="1:2" ht="15.75" customHeight="1">
      <c r="A43" s="66"/>
      <c r="B43" s="66"/>
    </row>
    <row r="44" spans="1:2" ht="15.75" customHeight="1">
      <c r="A44" s="66"/>
      <c r="B44" s="66"/>
    </row>
    <row r="45" spans="1:2" ht="15.75" customHeight="1">
      <c r="A45" s="66"/>
      <c r="B45" s="66"/>
    </row>
    <row r="46" spans="1:2" ht="15.75" customHeight="1">
      <c r="A46" s="66"/>
      <c r="B46" s="66"/>
    </row>
    <row r="47" spans="1:2" ht="15.75" customHeight="1">
      <c r="A47" s="66"/>
      <c r="B47" s="66"/>
    </row>
  </sheetData>
  <mergeCells count="5">
    <mergeCell ref="A1:F1"/>
    <mergeCell ref="A2:F2"/>
    <mergeCell ref="A3:A5"/>
    <mergeCell ref="B3:B5"/>
    <mergeCell ref="C3:G3"/>
  </mergeCells>
  <pageMargins left="0.70866141732283472" right="0.46875" top="0.74803149606299213" bottom="0.74803149606299213" header="0" footer="0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8" customWidth="1"/>
    <col min="2" max="2" width="15.85546875" style="28" customWidth="1"/>
    <col min="3" max="3" width="17.7109375" style="28" customWidth="1"/>
    <col min="4" max="4" width="19.140625" style="28" customWidth="1"/>
    <col min="5" max="5" width="10.85546875" style="28" customWidth="1"/>
    <col min="6" max="7" width="19.85546875" style="28" customWidth="1"/>
    <col min="8" max="8" width="13.7109375" style="28" customWidth="1"/>
    <col min="9" max="16384" width="9.140625" style="28"/>
  </cols>
  <sheetData>
    <row r="1" spans="1:8">
      <c r="A1" s="313" t="s">
        <v>219</v>
      </c>
      <c r="B1" s="313"/>
      <c r="C1" s="313"/>
      <c r="D1" s="313"/>
      <c r="E1" s="313"/>
      <c r="F1" s="313"/>
      <c r="G1" s="313"/>
      <c r="H1" s="313"/>
    </row>
    <row r="3" spans="1:8" ht="33" customHeight="1">
      <c r="A3" s="307" t="s">
        <v>129</v>
      </c>
      <c r="B3" s="308" t="s">
        <v>220</v>
      </c>
      <c r="C3" s="310" t="s">
        <v>221</v>
      </c>
      <c r="D3" s="311"/>
      <c r="E3" s="312"/>
      <c r="F3" s="310" t="s">
        <v>222</v>
      </c>
      <c r="G3" s="311"/>
      <c r="H3" s="312"/>
    </row>
    <row r="4" spans="1:8" ht="46.5" customHeight="1">
      <c r="A4" s="307"/>
      <c r="B4" s="309"/>
      <c r="C4" s="29" t="s">
        <v>130</v>
      </c>
      <c r="D4" s="29" t="s">
        <v>131</v>
      </c>
      <c r="E4" s="29" t="s">
        <v>132</v>
      </c>
      <c r="F4" s="29" t="s">
        <v>130</v>
      </c>
      <c r="G4" s="29" t="s">
        <v>131</v>
      </c>
      <c r="H4" s="29" t="s">
        <v>132</v>
      </c>
    </row>
    <row r="5" spans="1:8" ht="30.75" customHeight="1">
      <c r="A5" s="30" t="s">
        <v>133</v>
      </c>
      <c r="B5" s="31">
        <v>9</v>
      </c>
      <c r="C5" s="31">
        <v>29</v>
      </c>
      <c r="D5" s="31">
        <v>28</v>
      </c>
      <c r="E5" s="32">
        <f>D5/C5</f>
        <v>0.96551724137931039</v>
      </c>
      <c r="F5" s="31">
        <v>34</v>
      </c>
      <c r="G5" s="31">
        <v>33</v>
      </c>
      <c r="H5" s="32">
        <f>G5/F5</f>
        <v>0.97058823529411764</v>
      </c>
    </row>
    <row r="6" spans="1:8" ht="30.75" customHeight="1">
      <c r="A6" s="30" t="s">
        <v>134</v>
      </c>
      <c r="B6" s="31">
        <v>10</v>
      </c>
      <c r="C6" s="31">
        <v>26</v>
      </c>
      <c r="D6" s="31">
        <v>26</v>
      </c>
      <c r="E6" s="32">
        <f t="shared" ref="E6:E14" si="0">D6/C6</f>
        <v>1</v>
      </c>
      <c r="F6" s="31">
        <v>29</v>
      </c>
      <c r="G6" s="31">
        <v>28</v>
      </c>
      <c r="H6" s="32">
        <f t="shared" ref="H6:H14" si="1">G6/F6</f>
        <v>0.96551724137931039</v>
      </c>
    </row>
    <row r="7" spans="1:8" ht="30.75" customHeight="1">
      <c r="A7" s="30" t="s">
        <v>135</v>
      </c>
      <c r="B7" s="31">
        <v>10</v>
      </c>
      <c r="C7" s="31">
        <v>28</v>
      </c>
      <c r="D7" s="31">
        <v>28</v>
      </c>
      <c r="E7" s="32">
        <f t="shared" si="0"/>
        <v>1</v>
      </c>
      <c r="F7" s="31">
        <v>21</v>
      </c>
      <c r="G7" s="31">
        <v>21</v>
      </c>
      <c r="H7" s="32">
        <f t="shared" si="1"/>
        <v>1</v>
      </c>
    </row>
    <row r="8" spans="1:8" ht="30.75" customHeight="1">
      <c r="A8" s="30" t="s">
        <v>136</v>
      </c>
      <c r="B8" s="31">
        <v>9</v>
      </c>
      <c r="C8" s="31">
        <v>29</v>
      </c>
      <c r="D8" s="31">
        <v>22</v>
      </c>
      <c r="E8" s="32">
        <f t="shared" si="0"/>
        <v>0.75862068965517238</v>
      </c>
      <c r="F8" s="31">
        <v>28</v>
      </c>
      <c r="G8" s="31">
        <v>26</v>
      </c>
      <c r="H8" s="32">
        <f t="shared" si="1"/>
        <v>0.9285714285714286</v>
      </c>
    </row>
    <row r="9" spans="1:8" ht="30.75" customHeight="1">
      <c r="A9" s="30" t="s">
        <v>137</v>
      </c>
      <c r="B9" s="31">
        <v>10</v>
      </c>
      <c r="C9" s="31">
        <v>24</v>
      </c>
      <c r="D9" s="31">
        <v>24</v>
      </c>
      <c r="E9" s="32">
        <f t="shared" si="0"/>
        <v>1</v>
      </c>
      <c r="F9" s="31">
        <v>25</v>
      </c>
      <c r="G9" s="31">
        <v>25</v>
      </c>
      <c r="H9" s="32">
        <f t="shared" si="1"/>
        <v>1</v>
      </c>
    </row>
    <row r="10" spans="1:8" ht="30.75" customHeight="1">
      <c r="A10" s="30" t="s">
        <v>138</v>
      </c>
      <c r="B10" s="31">
        <v>9</v>
      </c>
      <c r="C10" s="31">
        <v>24</v>
      </c>
      <c r="D10" s="31">
        <v>19</v>
      </c>
      <c r="E10" s="32">
        <f t="shared" si="0"/>
        <v>0.79166666666666663</v>
      </c>
      <c r="F10" s="31">
        <v>20</v>
      </c>
      <c r="G10" s="31">
        <v>19</v>
      </c>
      <c r="H10" s="32">
        <f t="shared" si="1"/>
        <v>0.95</v>
      </c>
    </row>
    <row r="11" spans="1:8" ht="30.75" customHeight="1">
      <c r="A11" s="30" t="s">
        <v>139</v>
      </c>
      <c r="B11" s="31">
        <v>10</v>
      </c>
      <c r="C11" s="31">
        <v>30</v>
      </c>
      <c r="D11" s="31">
        <v>30</v>
      </c>
      <c r="E11" s="32">
        <f t="shared" si="0"/>
        <v>1</v>
      </c>
      <c r="F11" s="31">
        <v>34</v>
      </c>
      <c r="G11" s="31">
        <v>34</v>
      </c>
      <c r="H11" s="32">
        <f t="shared" si="1"/>
        <v>1</v>
      </c>
    </row>
    <row r="12" spans="1:8" ht="30.75" customHeight="1">
      <c r="A12" s="30" t="s">
        <v>140</v>
      </c>
      <c r="B12" s="31">
        <v>10</v>
      </c>
      <c r="C12" s="31">
        <v>30</v>
      </c>
      <c r="D12" s="31">
        <v>29</v>
      </c>
      <c r="E12" s="32">
        <f t="shared" si="0"/>
        <v>0.96666666666666667</v>
      </c>
      <c r="F12" s="31">
        <v>10</v>
      </c>
      <c r="G12" s="31">
        <v>8</v>
      </c>
      <c r="H12" s="32">
        <f t="shared" si="1"/>
        <v>0.8</v>
      </c>
    </row>
    <row r="13" spans="1:8" ht="30.75" customHeight="1">
      <c r="A13" s="30" t="s">
        <v>141</v>
      </c>
      <c r="B13" s="31">
        <v>10</v>
      </c>
      <c r="C13" s="31">
        <v>20</v>
      </c>
      <c r="D13" s="31">
        <v>20</v>
      </c>
      <c r="E13" s="32">
        <f t="shared" si="0"/>
        <v>1</v>
      </c>
      <c r="F13" s="31">
        <v>19</v>
      </c>
      <c r="G13" s="31">
        <v>19</v>
      </c>
      <c r="H13" s="32">
        <f t="shared" si="1"/>
        <v>1</v>
      </c>
    </row>
    <row r="14" spans="1:8" ht="30.75" customHeight="1">
      <c r="A14" s="29" t="s">
        <v>142</v>
      </c>
      <c r="B14" s="33">
        <f>SUM(B5:B13)</f>
        <v>87</v>
      </c>
      <c r="C14" s="33">
        <f t="shared" ref="C14:G14" si="2">SUM(C5:C13)</f>
        <v>240</v>
      </c>
      <c r="D14" s="33">
        <f t="shared" si="2"/>
        <v>226</v>
      </c>
      <c r="E14" s="34">
        <f t="shared" si="0"/>
        <v>0.94166666666666665</v>
      </c>
      <c r="F14" s="33">
        <f t="shared" si="2"/>
        <v>220</v>
      </c>
      <c r="G14" s="33">
        <f t="shared" si="2"/>
        <v>213</v>
      </c>
      <c r="H14" s="34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topLeftCell="A231" zoomScale="85" zoomScaleNormal="100" zoomScaleSheetLayoutView="115" zoomScalePageLayoutView="85" workbookViewId="0">
      <selection activeCell="C210" sqref="C210:C250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89" customWidth="1"/>
    <col min="5" max="16384" width="9.140625" style="2"/>
  </cols>
  <sheetData>
    <row r="1" spans="1:4" ht="44.25" customHeight="1">
      <c r="A1" s="314" t="s">
        <v>390</v>
      </c>
      <c r="B1" s="254"/>
      <c r="C1" s="254"/>
      <c r="D1" s="254"/>
    </row>
    <row r="2" spans="1:4">
      <c r="A2" s="62" t="s">
        <v>0</v>
      </c>
      <c r="B2" s="62" t="s">
        <v>1</v>
      </c>
      <c r="C2" s="62" t="s">
        <v>234</v>
      </c>
      <c r="D2" s="88" t="s">
        <v>233</v>
      </c>
    </row>
    <row r="3" spans="1:4" ht="18.75" customHeight="1">
      <c r="A3" s="3">
        <v>3</v>
      </c>
      <c r="B3" s="189" t="s">
        <v>96</v>
      </c>
      <c r="C3" s="189" t="s">
        <v>21</v>
      </c>
      <c r="D3" s="190">
        <v>8.23</v>
      </c>
    </row>
    <row r="4" spans="1:4" ht="18.75" customHeight="1">
      <c r="A4" s="3">
        <v>18</v>
      </c>
      <c r="B4" s="189" t="s">
        <v>98</v>
      </c>
      <c r="C4" s="189" t="s">
        <v>21</v>
      </c>
      <c r="D4" s="190">
        <v>8.0399999999999991</v>
      </c>
    </row>
    <row r="5" spans="1:4" ht="18.75" customHeight="1">
      <c r="A5" s="3">
        <v>29</v>
      </c>
      <c r="B5" s="189" t="s">
        <v>97</v>
      </c>
      <c r="C5" s="189" t="s">
        <v>21</v>
      </c>
      <c r="D5" s="190">
        <v>7.91</v>
      </c>
    </row>
    <row r="6" spans="1:4" ht="18.75" customHeight="1">
      <c r="A6" s="3">
        <v>34</v>
      </c>
      <c r="B6" s="189" t="s">
        <v>105</v>
      </c>
      <c r="C6" s="189" t="s">
        <v>21</v>
      </c>
      <c r="D6" s="190">
        <v>7.86</v>
      </c>
    </row>
    <row r="7" spans="1:4" ht="18.75" customHeight="1">
      <c r="A7" s="3">
        <v>40</v>
      </c>
      <c r="B7" s="189" t="s">
        <v>100</v>
      </c>
      <c r="C7" s="189" t="s">
        <v>21</v>
      </c>
      <c r="D7" s="190">
        <v>7.82</v>
      </c>
    </row>
    <row r="8" spans="1:4" ht="18.75" customHeight="1">
      <c r="A8" s="3">
        <v>55</v>
      </c>
      <c r="B8" s="189" t="s">
        <v>101</v>
      </c>
      <c r="C8" s="189" t="s">
        <v>21</v>
      </c>
      <c r="D8" s="190">
        <v>7.68</v>
      </c>
    </row>
    <row r="9" spans="1:4" ht="18.75" customHeight="1">
      <c r="A9" s="3">
        <v>58</v>
      </c>
      <c r="B9" s="189" t="s">
        <v>99</v>
      </c>
      <c r="C9" s="189" t="s">
        <v>21</v>
      </c>
      <c r="D9" s="190">
        <v>7.67</v>
      </c>
    </row>
    <row r="10" spans="1:4" ht="18.75" customHeight="1">
      <c r="A10" s="3">
        <v>59</v>
      </c>
      <c r="B10" s="189" t="s">
        <v>406</v>
      </c>
      <c r="C10" s="189" t="s">
        <v>21</v>
      </c>
      <c r="D10" s="190">
        <v>7.66</v>
      </c>
    </row>
    <row r="11" spans="1:4" ht="18.75" customHeight="1">
      <c r="A11" s="3">
        <v>62</v>
      </c>
      <c r="B11" s="189" t="s">
        <v>34</v>
      </c>
      <c r="C11" s="189" t="s">
        <v>21</v>
      </c>
      <c r="D11" s="190">
        <v>7.64</v>
      </c>
    </row>
    <row r="12" spans="1:4" ht="18.75" customHeight="1">
      <c r="A12" s="3">
        <v>71</v>
      </c>
      <c r="B12" s="189" t="s">
        <v>108</v>
      </c>
      <c r="C12" s="189" t="s">
        <v>21</v>
      </c>
      <c r="D12" s="190">
        <v>7.52</v>
      </c>
    </row>
    <row r="13" spans="1:4" ht="18.75" customHeight="1">
      <c r="A13" s="3">
        <v>76</v>
      </c>
      <c r="B13" s="189" t="s">
        <v>110</v>
      </c>
      <c r="C13" s="189" t="s">
        <v>21</v>
      </c>
      <c r="D13" s="190">
        <v>7.48</v>
      </c>
    </row>
    <row r="14" spans="1:4" ht="18.75" customHeight="1">
      <c r="A14" s="3">
        <v>83</v>
      </c>
      <c r="B14" s="189" t="s">
        <v>102</v>
      </c>
      <c r="C14" s="189" t="s">
        <v>21</v>
      </c>
      <c r="D14" s="190">
        <v>7.4</v>
      </c>
    </row>
    <row r="15" spans="1:4" ht="18.75" customHeight="1">
      <c r="A15" s="3">
        <v>86</v>
      </c>
      <c r="B15" s="189" t="s">
        <v>106</v>
      </c>
      <c r="C15" s="189" t="s">
        <v>21</v>
      </c>
      <c r="D15" s="190">
        <v>7.38</v>
      </c>
    </row>
    <row r="16" spans="1:4" ht="18.75" customHeight="1">
      <c r="A16" s="3">
        <v>97</v>
      </c>
      <c r="B16" s="189" t="s">
        <v>107</v>
      </c>
      <c r="C16" s="189" t="s">
        <v>21</v>
      </c>
      <c r="D16" s="190">
        <v>7.33</v>
      </c>
    </row>
    <row r="17" spans="1:4" ht="18.75" customHeight="1">
      <c r="A17" s="3">
        <v>99</v>
      </c>
      <c r="B17" s="189" t="s">
        <v>25</v>
      </c>
      <c r="C17" s="189" t="s">
        <v>21</v>
      </c>
      <c r="D17" s="190">
        <v>7.31</v>
      </c>
    </row>
    <row r="18" spans="1:4" ht="18.75" customHeight="1">
      <c r="A18" s="3">
        <v>117</v>
      </c>
      <c r="B18" s="189" t="s">
        <v>112</v>
      </c>
      <c r="C18" s="189" t="s">
        <v>21</v>
      </c>
      <c r="D18" s="190">
        <v>7.2</v>
      </c>
    </row>
    <row r="19" spans="1:4" ht="18.75" customHeight="1">
      <c r="A19" s="3">
        <v>123</v>
      </c>
      <c r="B19" s="189" t="s">
        <v>111</v>
      </c>
      <c r="C19" s="189" t="s">
        <v>21</v>
      </c>
      <c r="D19" s="190">
        <v>7.12</v>
      </c>
    </row>
    <row r="20" spans="1:4" ht="18.75" customHeight="1">
      <c r="A20" s="3">
        <v>127</v>
      </c>
      <c r="B20" s="189" t="s">
        <v>103</v>
      </c>
      <c r="C20" s="189" t="s">
        <v>21</v>
      </c>
      <c r="D20" s="190">
        <v>7.06</v>
      </c>
    </row>
    <row r="21" spans="1:4" ht="18.75" customHeight="1">
      <c r="A21" s="3">
        <v>128</v>
      </c>
      <c r="B21" s="189" t="s">
        <v>104</v>
      </c>
      <c r="C21" s="189" t="s">
        <v>21</v>
      </c>
      <c r="D21" s="190">
        <v>7.06</v>
      </c>
    </row>
    <row r="22" spans="1:4" ht="18.75" customHeight="1">
      <c r="A22" s="3">
        <v>134</v>
      </c>
      <c r="B22" s="189" t="s">
        <v>114</v>
      </c>
      <c r="C22" s="189" t="s">
        <v>21</v>
      </c>
      <c r="D22" s="190">
        <v>7</v>
      </c>
    </row>
    <row r="23" spans="1:4" ht="18.75" customHeight="1">
      <c r="A23" s="3">
        <v>144</v>
      </c>
      <c r="B23" s="189" t="s">
        <v>113</v>
      </c>
      <c r="C23" s="189" t="s">
        <v>21</v>
      </c>
      <c r="D23" s="190">
        <v>6.88</v>
      </c>
    </row>
    <row r="24" spans="1:4" ht="18.75" customHeight="1">
      <c r="A24" s="3">
        <v>146</v>
      </c>
      <c r="B24" s="189" t="s">
        <v>115</v>
      </c>
      <c r="C24" s="189" t="s">
        <v>21</v>
      </c>
      <c r="D24" s="190">
        <v>6.85</v>
      </c>
    </row>
    <row r="25" spans="1:4" ht="18.75" customHeight="1">
      <c r="A25" s="3">
        <v>149</v>
      </c>
      <c r="B25" s="189" t="s">
        <v>109</v>
      </c>
      <c r="C25" s="189" t="s">
        <v>21</v>
      </c>
      <c r="D25" s="190">
        <v>6.76</v>
      </c>
    </row>
    <row r="26" spans="1:4" ht="18.75" customHeight="1">
      <c r="A26" s="3">
        <v>163</v>
      </c>
      <c r="B26" s="189" t="s">
        <v>60</v>
      </c>
      <c r="C26" s="189" t="s">
        <v>21</v>
      </c>
      <c r="D26" s="190">
        <v>6.52</v>
      </c>
    </row>
    <row r="27" spans="1:4" ht="18.75" customHeight="1">
      <c r="A27" s="3">
        <v>168</v>
      </c>
      <c r="B27" s="189" t="s">
        <v>4</v>
      </c>
      <c r="C27" s="189" t="s">
        <v>21</v>
      </c>
      <c r="D27" s="190">
        <v>6.4</v>
      </c>
    </row>
    <row r="28" spans="1:4" ht="18.75" customHeight="1">
      <c r="A28" s="3">
        <v>176</v>
      </c>
      <c r="B28" s="189" t="s">
        <v>116</v>
      </c>
      <c r="C28" s="189" t="s">
        <v>21</v>
      </c>
      <c r="D28" s="190">
        <v>6.25</v>
      </c>
    </row>
    <row r="29" spans="1:4" ht="18.75" customHeight="1">
      <c r="A29" s="3">
        <v>179</v>
      </c>
      <c r="B29" s="191" t="s">
        <v>117</v>
      </c>
      <c r="C29" s="189" t="s">
        <v>21</v>
      </c>
      <c r="D29" s="190">
        <v>6.09</v>
      </c>
    </row>
    <row r="30" spans="1:4" ht="18.75" customHeight="1">
      <c r="A30" s="3">
        <v>181</v>
      </c>
      <c r="B30" s="189" t="s">
        <v>123</v>
      </c>
      <c r="C30" s="189" t="s">
        <v>21</v>
      </c>
      <c r="D30" s="190">
        <v>5.97</v>
      </c>
    </row>
    <row r="31" spans="1:4" ht="18.75" customHeight="1">
      <c r="A31" s="3">
        <v>184</v>
      </c>
      <c r="B31" s="189" t="s">
        <v>118</v>
      </c>
      <c r="C31" s="189" t="s">
        <v>21</v>
      </c>
      <c r="D31" s="190">
        <v>5.94</v>
      </c>
    </row>
    <row r="32" spans="1:4" ht="18.75" customHeight="1">
      <c r="A32" s="3">
        <v>190</v>
      </c>
      <c r="B32" s="189" t="s">
        <v>65</v>
      </c>
      <c r="C32" s="189" t="s">
        <v>21</v>
      </c>
      <c r="D32" s="190">
        <v>5.62</v>
      </c>
    </row>
    <row r="33" spans="1:4" ht="18.75" customHeight="1">
      <c r="A33" s="3">
        <v>199</v>
      </c>
      <c r="B33" s="189" t="s">
        <v>122</v>
      </c>
      <c r="C33" s="189" t="s">
        <v>21</v>
      </c>
      <c r="D33" s="190">
        <v>5.33</v>
      </c>
    </row>
    <row r="34" spans="1:4" ht="18.75" customHeight="1">
      <c r="A34" s="3">
        <v>200</v>
      </c>
      <c r="B34" s="189" t="s">
        <v>387</v>
      </c>
      <c r="C34" s="189" t="s">
        <v>21</v>
      </c>
      <c r="D34" s="190">
        <v>5.29</v>
      </c>
    </row>
    <row r="35" spans="1:4" ht="18.75" customHeight="1">
      <c r="A35" s="3">
        <v>206</v>
      </c>
      <c r="B35" s="189" t="s">
        <v>119</v>
      </c>
      <c r="C35" s="189" t="s">
        <v>21</v>
      </c>
      <c r="D35" s="190">
        <v>5.16</v>
      </c>
    </row>
    <row r="36" spans="1:4" ht="18.75" customHeight="1">
      <c r="A36" s="3">
        <v>209</v>
      </c>
      <c r="B36" s="189" t="s">
        <v>26</v>
      </c>
      <c r="C36" s="189" t="s">
        <v>21</v>
      </c>
      <c r="D36" s="190">
        <v>5.0999999999999996</v>
      </c>
    </row>
    <row r="37" spans="1:4" ht="18.75" customHeight="1">
      <c r="A37" s="3">
        <v>214</v>
      </c>
      <c r="B37" s="189" t="s">
        <v>125</v>
      </c>
      <c r="C37" s="189" t="s">
        <v>21</v>
      </c>
      <c r="D37" s="190">
        <v>4.8899999999999997</v>
      </c>
    </row>
    <row r="38" spans="1:4" ht="18.75" customHeight="1">
      <c r="A38" s="3">
        <v>219</v>
      </c>
      <c r="B38" s="189" t="s">
        <v>386</v>
      </c>
      <c r="C38" s="189" t="s">
        <v>21</v>
      </c>
      <c r="D38" s="190">
        <v>4.8</v>
      </c>
    </row>
    <row r="39" spans="1:4" ht="18.75" customHeight="1">
      <c r="A39" s="3">
        <v>220</v>
      </c>
      <c r="B39" s="189" t="s">
        <v>127</v>
      </c>
      <c r="C39" s="189" t="s">
        <v>21</v>
      </c>
      <c r="D39" s="190">
        <v>4.79</v>
      </c>
    </row>
    <row r="40" spans="1:4" ht="18.75" customHeight="1">
      <c r="A40" s="3">
        <v>222</v>
      </c>
      <c r="B40" s="189" t="s">
        <v>128</v>
      </c>
      <c r="C40" s="189" t="s">
        <v>21</v>
      </c>
      <c r="D40" s="190">
        <v>4.7699999999999996</v>
      </c>
    </row>
    <row r="41" spans="1:4" ht="18.75" customHeight="1">
      <c r="A41" s="3">
        <v>223</v>
      </c>
      <c r="B41" s="189" t="s">
        <v>124</v>
      </c>
      <c r="C41" s="189" t="s">
        <v>21</v>
      </c>
      <c r="D41" s="190">
        <v>4.7300000000000004</v>
      </c>
    </row>
    <row r="42" spans="1:4" ht="18.75" customHeight="1">
      <c r="A42" s="3">
        <v>225</v>
      </c>
      <c r="B42" s="189" t="s">
        <v>126</v>
      </c>
      <c r="C42" s="189" t="s">
        <v>21</v>
      </c>
      <c r="D42" s="190">
        <v>4.72</v>
      </c>
    </row>
    <row r="43" spans="1:4" ht="18.75" customHeight="1">
      <c r="A43" s="3">
        <v>226</v>
      </c>
      <c r="B43" s="189" t="s">
        <v>121</v>
      </c>
      <c r="C43" s="189" t="s">
        <v>21</v>
      </c>
      <c r="D43" s="190">
        <v>4.63</v>
      </c>
    </row>
    <row r="44" spans="1:4" ht="18.75" customHeight="1">
      <c r="A44" s="3">
        <v>228</v>
      </c>
      <c r="B44" s="189" t="s">
        <v>120</v>
      </c>
      <c r="C44" s="189" t="s">
        <v>21</v>
      </c>
      <c r="D44" s="190">
        <v>4.46</v>
      </c>
    </row>
    <row r="45" spans="1:4" ht="18.75" customHeight="1">
      <c r="A45" s="3">
        <v>229</v>
      </c>
      <c r="B45" s="189" t="s">
        <v>405</v>
      </c>
      <c r="C45" s="189" t="s">
        <v>21</v>
      </c>
      <c r="D45" s="190">
        <v>4.4400000000000004</v>
      </c>
    </row>
    <row r="46" spans="1:4" ht="18.75" customHeight="1">
      <c r="A46" s="3">
        <v>231</v>
      </c>
      <c r="B46" s="189" t="s">
        <v>410</v>
      </c>
      <c r="C46" s="189" t="s">
        <v>21</v>
      </c>
      <c r="D46" s="190">
        <v>4.3600000000000003</v>
      </c>
    </row>
    <row r="47" spans="1:4" ht="18.75" customHeight="1">
      <c r="A47" s="3">
        <v>235</v>
      </c>
      <c r="B47" s="189" t="s">
        <v>385</v>
      </c>
      <c r="C47" s="189" t="s">
        <v>21</v>
      </c>
      <c r="D47" s="190">
        <v>4.29</v>
      </c>
    </row>
    <row r="48" spans="1:4" ht="18.75" customHeight="1">
      <c r="A48" s="3">
        <v>241</v>
      </c>
      <c r="B48" s="189" t="s">
        <v>229</v>
      </c>
      <c r="C48" s="189" t="s">
        <v>21</v>
      </c>
      <c r="D48" s="190">
        <v>4.07</v>
      </c>
    </row>
    <row r="49" spans="1:4" ht="18.75" customHeight="1">
      <c r="A49" s="3">
        <v>242</v>
      </c>
      <c r="B49" s="189" t="s">
        <v>46</v>
      </c>
      <c r="C49" s="189" t="s">
        <v>21</v>
      </c>
      <c r="D49" s="190">
        <v>3.99</v>
      </c>
    </row>
    <row r="50" spans="1:4" ht="18.75" customHeight="1">
      <c r="A50" s="3">
        <v>6</v>
      </c>
      <c r="B50" s="184" t="s">
        <v>32</v>
      </c>
      <c r="C50" s="183" t="s">
        <v>23</v>
      </c>
      <c r="D50" s="194">
        <v>8.2010000000000005</v>
      </c>
    </row>
    <row r="51" spans="1:4" ht="18.75" customHeight="1">
      <c r="A51" s="3">
        <v>7</v>
      </c>
      <c r="B51" s="184" t="s">
        <v>35</v>
      </c>
      <c r="C51" s="183" t="s">
        <v>23</v>
      </c>
      <c r="D51" s="194">
        <v>8.1910000000000007</v>
      </c>
    </row>
    <row r="52" spans="1:4" ht="18.75" customHeight="1">
      <c r="A52" s="3">
        <v>9</v>
      </c>
      <c r="B52" s="184" t="s">
        <v>24</v>
      </c>
      <c r="C52" s="183" t="s">
        <v>23</v>
      </c>
      <c r="D52" s="194">
        <v>8.1219999999999999</v>
      </c>
    </row>
    <row r="53" spans="1:4" ht="18.75" customHeight="1">
      <c r="A53" s="3">
        <v>10</v>
      </c>
      <c r="B53" s="184" t="s">
        <v>36</v>
      </c>
      <c r="C53" s="183" t="s">
        <v>23</v>
      </c>
      <c r="D53" s="194">
        <v>8.1180000000000003</v>
      </c>
    </row>
    <row r="54" spans="1:4" ht="18.75" customHeight="1">
      <c r="A54" s="3">
        <v>17</v>
      </c>
      <c r="B54" s="184" t="s">
        <v>46</v>
      </c>
      <c r="C54" s="183" t="s">
        <v>23</v>
      </c>
      <c r="D54" s="194">
        <v>8.0410000000000004</v>
      </c>
    </row>
    <row r="55" spans="1:4" ht="18.75" customHeight="1">
      <c r="A55" s="3">
        <v>22</v>
      </c>
      <c r="B55" s="184" t="s">
        <v>43</v>
      </c>
      <c r="C55" s="183" t="s">
        <v>23</v>
      </c>
      <c r="D55" s="194">
        <v>7.9909999999999997</v>
      </c>
    </row>
    <row r="56" spans="1:4" ht="18.75" customHeight="1">
      <c r="A56" s="3">
        <v>24</v>
      </c>
      <c r="B56" s="184" t="s">
        <v>75</v>
      </c>
      <c r="C56" s="183" t="s">
        <v>23</v>
      </c>
      <c r="D56" s="194">
        <v>7.9729999999999999</v>
      </c>
    </row>
    <row r="57" spans="1:4" ht="18.75" customHeight="1">
      <c r="A57" s="3">
        <v>33</v>
      </c>
      <c r="B57" s="184" t="s">
        <v>27</v>
      </c>
      <c r="C57" s="183" t="s">
        <v>23</v>
      </c>
      <c r="D57" s="194">
        <v>7.8659999999999997</v>
      </c>
    </row>
    <row r="58" spans="1:4" ht="18.75" customHeight="1">
      <c r="A58" s="3">
        <v>35</v>
      </c>
      <c r="B58" s="184" t="s">
        <v>42</v>
      </c>
      <c r="C58" s="183" t="s">
        <v>23</v>
      </c>
      <c r="D58" s="194">
        <v>7.8559999999999999</v>
      </c>
    </row>
    <row r="59" spans="1:4" ht="18.75" customHeight="1">
      <c r="A59" s="3">
        <v>41</v>
      </c>
      <c r="B59" s="184" t="s">
        <v>69</v>
      </c>
      <c r="C59" s="183" t="s">
        <v>23</v>
      </c>
      <c r="D59" s="194">
        <v>7.7930000000000001</v>
      </c>
    </row>
    <row r="60" spans="1:4" ht="18.75" customHeight="1">
      <c r="A60" s="3">
        <v>44</v>
      </c>
      <c r="B60" s="184" t="s">
        <v>39</v>
      </c>
      <c r="C60" s="183" t="s">
        <v>23</v>
      </c>
      <c r="D60" s="194">
        <v>7.7649999999999997</v>
      </c>
    </row>
    <row r="61" spans="1:4" ht="18.75" customHeight="1">
      <c r="A61" s="3">
        <v>46</v>
      </c>
      <c r="B61" s="184" t="s">
        <v>50</v>
      </c>
      <c r="C61" s="183" t="s">
        <v>23</v>
      </c>
      <c r="D61" s="194">
        <v>7.7539999999999996</v>
      </c>
    </row>
    <row r="62" spans="1:4" ht="18.75" customHeight="1">
      <c r="A62" s="3">
        <v>49</v>
      </c>
      <c r="B62" s="184" t="s">
        <v>45</v>
      </c>
      <c r="C62" s="183" t="s">
        <v>23</v>
      </c>
      <c r="D62" s="194">
        <v>7.7240000000000002</v>
      </c>
    </row>
    <row r="63" spans="1:4" ht="18.75" customHeight="1">
      <c r="A63" s="3">
        <v>56</v>
      </c>
      <c r="B63" s="184" t="s">
        <v>59</v>
      </c>
      <c r="C63" s="183" t="s">
        <v>23</v>
      </c>
      <c r="D63" s="194">
        <v>7.6769999999999996</v>
      </c>
    </row>
    <row r="64" spans="1:4" ht="18.75" customHeight="1">
      <c r="A64" s="3">
        <v>57</v>
      </c>
      <c r="B64" s="184" t="s">
        <v>66</v>
      </c>
      <c r="C64" s="183" t="s">
        <v>23</v>
      </c>
      <c r="D64" s="194">
        <v>7.6710000000000003</v>
      </c>
    </row>
    <row r="65" spans="1:4" ht="18.75" customHeight="1">
      <c r="A65" s="3">
        <v>60</v>
      </c>
      <c r="B65" s="184" t="s">
        <v>28</v>
      </c>
      <c r="C65" s="183" t="s">
        <v>23</v>
      </c>
      <c r="D65" s="194">
        <v>7.65</v>
      </c>
    </row>
    <row r="66" spans="1:4" ht="18.75" customHeight="1">
      <c r="A66" s="3">
        <v>63</v>
      </c>
      <c r="B66" s="184" t="s">
        <v>53</v>
      </c>
      <c r="C66" s="183" t="s">
        <v>23</v>
      </c>
      <c r="D66" s="194">
        <v>7.6120000000000001</v>
      </c>
    </row>
    <row r="67" spans="1:4" ht="18.75" customHeight="1">
      <c r="A67" s="3">
        <v>64</v>
      </c>
      <c r="B67" s="184" t="s">
        <v>65</v>
      </c>
      <c r="C67" s="183" t="s">
        <v>23</v>
      </c>
      <c r="D67" s="194">
        <v>7.601</v>
      </c>
    </row>
    <row r="68" spans="1:4" ht="18.75" customHeight="1">
      <c r="A68" s="3">
        <v>66</v>
      </c>
      <c r="B68" s="184" t="s">
        <v>73</v>
      </c>
      <c r="C68" s="183" t="s">
        <v>23</v>
      </c>
      <c r="D68" s="194">
        <v>7.577</v>
      </c>
    </row>
    <row r="69" spans="1:4" ht="18.75" customHeight="1">
      <c r="A69" s="3">
        <v>78</v>
      </c>
      <c r="B69" s="184" t="s">
        <v>57</v>
      </c>
      <c r="C69" s="183" t="s">
        <v>23</v>
      </c>
      <c r="D69" s="194">
        <v>7.46</v>
      </c>
    </row>
    <row r="70" spans="1:4" ht="18.75" customHeight="1">
      <c r="A70" s="3">
        <v>87</v>
      </c>
      <c r="B70" s="184" t="s">
        <v>76</v>
      </c>
      <c r="C70" s="183" t="s">
        <v>23</v>
      </c>
      <c r="D70" s="194">
        <v>7.3730000000000002</v>
      </c>
    </row>
    <row r="71" spans="1:4" ht="18.75" customHeight="1">
      <c r="A71" s="3">
        <v>92</v>
      </c>
      <c r="B71" s="184" t="s">
        <v>37</v>
      </c>
      <c r="C71" s="183" t="s">
        <v>23</v>
      </c>
      <c r="D71" s="194">
        <v>7.3470000000000004</v>
      </c>
    </row>
    <row r="72" spans="1:4" ht="18.75" customHeight="1">
      <c r="A72" s="3">
        <v>93</v>
      </c>
      <c r="B72" s="184" t="s">
        <v>33</v>
      </c>
      <c r="C72" s="183" t="s">
        <v>23</v>
      </c>
      <c r="D72" s="194">
        <v>7.3440000000000003</v>
      </c>
    </row>
    <row r="73" spans="1:4" ht="18.75" customHeight="1">
      <c r="A73" s="3">
        <v>101</v>
      </c>
      <c r="B73" s="184" t="s">
        <v>60</v>
      </c>
      <c r="C73" s="183" t="s">
        <v>23</v>
      </c>
      <c r="D73" s="194">
        <v>7.3029999999999999</v>
      </c>
    </row>
    <row r="74" spans="1:4" ht="18.75" customHeight="1">
      <c r="A74" s="3">
        <v>102</v>
      </c>
      <c r="B74" s="184" t="s">
        <v>55</v>
      </c>
      <c r="C74" s="183" t="s">
        <v>23</v>
      </c>
      <c r="D74" s="194">
        <v>7.3010000000000002</v>
      </c>
    </row>
    <row r="75" spans="1:4" ht="18.75" customHeight="1">
      <c r="A75" s="3">
        <v>113</v>
      </c>
      <c r="B75" s="184" t="s">
        <v>26</v>
      </c>
      <c r="C75" s="183" t="s">
        <v>23</v>
      </c>
      <c r="D75" s="194">
        <v>7.2270000000000003</v>
      </c>
    </row>
    <row r="76" spans="1:4" ht="18.75" customHeight="1">
      <c r="A76" s="3">
        <v>114</v>
      </c>
      <c r="B76" s="184" t="s">
        <v>70</v>
      </c>
      <c r="C76" s="183" t="s">
        <v>23</v>
      </c>
      <c r="D76" s="194">
        <v>7.2270000000000003</v>
      </c>
    </row>
    <row r="77" spans="1:4" ht="18.75" customHeight="1">
      <c r="A77" s="3">
        <v>120</v>
      </c>
      <c r="B77" s="184" t="s">
        <v>74</v>
      </c>
      <c r="C77" s="183" t="s">
        <v>23</v>
      </c>
      <c r="D77" s="194">
        <v>7.1529999999999996</v>
      </c>
    </row>
    <row r="78" spans="1:4" ht="18.75" customHeight="1">
      <c r="A78" s="3">
        <v>133</v>
      </c>
      <c r="B78" s="184" t="s">
        <v>58</v>
      </c>
      <c r="C78" s="183" t="s">
        <v>23</v>
      </c>
      <c r="D78" s="194">
        <v>7.0140000000000002</v>
      </c>
    </row>
    <row r="79" spans="1:4" ht="18.75" customHeight="1">
      <c r="A79" s="3">
        <v>135</v>
      </c>
      <c r="B79" s="184" t="s">
        <v>83</v>
      </c>
      <c r="C79" s="183" t="s">
        <v>23</v>
      </c>
      <c r="D79" s="194">
        <v>6.9950000000000001</v>
      </c>
    </row>
    <row r="80" spans="1:4" ht="18.75" customHeight="1">
      <c r="A80" s="3">
        <v>137</v>
      </c>
      <c r="B80" s="184" t="s">
        <v>80</v>
      </c>
      <c r="C80" s="183" t="s">
        <v>23</v>
      </c>
      <c r="D80" s="194">
        <v>6.9820000000000002</v>
      </c>
    </row>
    <row r="81" spans="1:4" ht="18.75" customHeight="1">
      <c r="A81" s="3">
        <v>141</v>
      </c>
      <c r="B81" s="184" t="s">
        <v>48</v>
      </c>
      <c r="C81" s="183" t="s">
        <v>23</v>
      </c>
      <c r="D81" s="194">
        <v>6.95</v>
      </c>
    </row>
    <row r="82" spans="1:4" ht="18.75" customHeight="1">
      <c r="A82" s="3">
        <v>154</v>
      </c>
      <c r="B82" s="184" t="s">
        <v>82</v>
      </c>
      <c r="C82" s="183" t="s">
        <v>23</v>
      </c>
      <c r="D82" s="194">
        <v>6.681</v>
      </c>
    </row>
    <row r="83" spans="1:4" ht="18.75" customHeight="1">
      <c r="A83" s="3">
        <v>156</v>
      </c>
      <c r="B83" s="184" t="s">
        <v>29</v>
      </c>
      <c r="C83" s="183" t="s">
        <v>23</v>
      </c>
      <c r="D83" s="194">
        <v>6.649</v>
      </c>
    </row>
    <row r="84" spans="1:4" ht="18.75" customHeight="1">
      <c r="A84" s="3">
        <v>157</v>
      </c>
      <c r="B84" s="184" t="s">
        <v>62</v>
      </c>
      <c r="C84" s="183" t="s">
        <v>23</v>
      </c>
      <c r="D84" s="194">
        <v>6.6449999999999996</v>
      </c>
    </row>
    <row r="85" spans="1:4" ht="18.75" customHeight="1">
      <c r="A85" s="3">
        <v>158</v>
      </c>
      <c r="B85" s="184" t="s">
        <v>78</v>
      </c>
      <c r="C85" s="183" t="s">
        <v>23</v>
      </c>
      <c r="D85" s="194">
        <v>6.5919999999999996</v>
      </c>
    </row>
    <row r="86" spans="1:4" ht="18.75" customHeight="1">
      <c r="A86" s="3">
        <v>160</v>
      </c>
      <c r="B86" s="184" t="s">
        <v>34</v>
      </c>
      <c r="C86" s="183" t="s">
        <v>23</v>
      </c>
      <c r="D86" s="194">
        <v>6.5579999999999998</v>
      </c>
    </row>
    <row r="87" spans="1:4" ht="18.75" customHeight="1">
      <c r="A87" s="3">
        <v>161</v>
      </c>
      <c r="B87" s="184" t="s">
        <v>44</v>
      </c>
      <c r="C87" s="183" t="s">
        <v>23</v>
      </c>
      <c r="D87" s="194">
        <v>6.5549999999999997</v>
      </c>
    </row>
    <row r="88" spans="1:4" ht="18.75" customHeight="1">
      <c r="A88" s="3">
        <v>162</v>
      </c>
      <c r="B88" s="184" t="s">
        <v>40</v>
      </c>
      <c r="C88" s="183" t="s">
        <v>23</v>
      </c>
      <c r="D88" s="194">
        <v>6.524</v>
      </c>
    </row>
    <row r="89" spans="1:4" ht="18.75" customHeight="1">
      <c r="A89" s="3">
        <v>165</v>
      </c>
      <c r="B89" s="184" t="s">
        <v>54</v>
      </c>
      <c r="C89" s="183" t="s">
        <v>23</v>
      </c>
      <c r="D89" s="194">
        <v>6.508</v>
      </c>
    </row>
    <row r="90" spans="1:4" ht="18.75" customHeight="1">
      <c r="A90" s="3">
        <v>166</v>
      </c>
      <c r="B90" s="184" t="s">
        <v>61</v>
      </c>
      <c r="C90" s="183" t="s">
        <v>23</v>
      </c>
      <c r="D90" s="194">
        <v>6.4720000000000004</v>
      </c>
    </row>
    <row r="91" spans="1:4" ht="18.75" customHeight="1">
      <c r="A91" s="3">
        <v>167</v>
      </c>
      <c r="B91" s="184" t="s">
        <v>71</v>
      </c>
      <c r="C91" s="183" t="s">
        <v>23</v>
      </c>
      <c r="D91" s="194">
        <v>6.4470000000000001</v>
      </c>
    </row>
    <row r="92" spans="1:4" ht="18.75" customHeight="1">
      <c r="A92" s="3">
        <v>170</v>
      </c>
      <c r="B92" s="184" t="s">
        <v>79</v>
      </c>
      <c r="C92" s="183" t="s">
        <v>23</v>
      </c>
      <c r="D92" s="194">
        <v>6.3550000000000004</v>
      </c>
    </row>
    <row r="93" spans="1:4" ht="18.75" customHeight="1">
      <c r="A93" s="3">
        <v>172</v>
      </c>
      <c r="B93" s="184" t="s">
        <v>72</v>
      </c>
      <c r="C93" s="183" t="s">
        <v>23</v>
      </c>
      <c r="D93" s="194">
        <v>6.3250000000000002</v>
      </c>
    </row>
    <row r="94" spans="1:4" ht="18.75" customHeight="1">
      <c r="A94" s="3">
        <v>173</v>
      </c>
      <c r="B94" s="184" t="s">
        <v>77</v>
      </c>
      <c r="C94" s="183" t="s">
        <v>23</v>
      </c>
      <c r="D94" s="194">
        <v>6.319</v>
      </c>
    </row>
    <row r="95" spans="1:4" ht="18.75" customHeight="1">
      <c r="A95" s="3">
        <v>177</v>
      </c>
      <c r="B95" s="184" t="s">
        <v>68</v>
      </c>
      <c r="C95" s="183" t="s">
        <v>23</v>
      </c>
      <c r="D95" s="194">
        <v>6.1070000000000002</v>
      </c>
    </row>
    <row r="96" spans="1:4" ht="18.75" customHeight="1">
      <c r="A96" s="3">
        <v>183</v>
      </c>
      <c r="B96" s="184" t="s">
        <v>81</v>
      </c>
      <c r="C96" s="183" t="s">
        <v>23</v>
      </c>
      <c r="D96" s="194">
        <v>5.94</v>
      </c>
    </row>
    <row r="97" spans="1:4" ht="18.75" customHeight="1">
      <c r="A97" s="3">
        <v>185</v>
      </c>
      <c r="B97" s="184" t="s">
        <v>391</v>
      </c>
      <c r="C97" s="183" t="s">
        <v>23</v>
      </c>
      <c r="D97" s="194">
        <v>5.8639999999999999</v>
      </c>
    </row>
    <row r="98" spans="1:4" ht="18.75" customHeight="1">
      <c r="A98" s="3">
        <v>186</v>
      </c>
      <c r="B98" s="184" t="s">
        <v>85</v>
      </c>
      <c r="C98" s="183" t="s">
        <v>23</v>
      </c>
      <c r="D98" s="194">
        <v>5.8289999999999997</v>
      </c>
    </row>
    <row r="99" spans="1:4" ht="18.75" customHeight="1">
      <c r="A99" s="3">
        <v>187</v>
      </c>
      <c r="B99" s="184" t="s">
        <v>67</v>
      </c>
      <c r="C99" s="183" t="s">
        <v>23</v>
      </c>
      <c r="D99" s="194">
        <v>5.8230000000000004</v>
      </c>
    </row>
    <row r="100" spans="1:4" ht="18.75" customHeight="1">
      <c r="A100" s="3">
        <v>188</v>
      </c>
      <c r="B100" s="184" t="s">
        <v>86</v>
      </c>
      <c r="C100" s="183" t="s">
        <v>23</v>
      </c>
      <c r="D100" s="194">
        <v>5.7629999999999999</v>
      </c>
    </row>
    <row r="101" spans="1:4" ht="18.75" customHeight="1">
      <c r="A101" s="3">
        <v>192</v>
      </c>
      <c r="B101" s="184" t="s">
        <v>51</v>
      </c>
      <c r="C101" s="183" t="s">
        <v>23</v>
      </c>
      <c r="D101" s="194">
        <v>5.569</v>
      </c>
    </row>
    <row r="102" spans="1:4" ht="18.75" customHeight="1">
      <c r="A102" s="3">
        <v>193</v>
      </c>
      <c r="B102" s="184" t="s">
        <v>30</v>
      </c>
      <c r="C102" s="183" t="s">
        <v>23</v>
      </c>
      <c r="D102" s="194">
        <v>5.5289999999999999</v>
      </c>
    </row>
    <row r="103" spans="1:4" ht="18.75" customHeight="1">
      <c r="A103" s="3">
        <v>194</v>
      </c>
      <c r="B103" s="184" t="s">
        <v>31</v>
      </c>
      <c r="C103" s="183" t="s">
        <v>23</v>
      </c>
      <c r="D103" s="194">
        <v>5.4770000000000003</v>
      </c>
    </row>
    <row r="104" spans="1:4" ht="18.75" customHeight="1">
      <c r="A104" s="3">
        <v>197</v>
      </c>
      <c r="B104" s="184" t="s">
        <v>41</v>
      </c>
      <c r="C104" s="183" t="s">
        <v>23</v>
      </c>
      <c r="D104" s="194">
        <v>5.3949999999999996</v>
      </c>
    </row>
    <row r="105" spans="1:4" ht="18.75" customHeight="1">
      <c r="A105" s="3">
        <v>198</v>
      </c>
      <c r="B105" s="184" t="s">
        <v>64</v>
      </c>
      <c r="C105" s="183" t="s">
        <v>23</v>
      </c>
      <c r="D105" s="194">
        <v>5.3330000000000002</v>
      </c>
    </row>
    <row r="106" spans="1:4" ht="18.75" customHeight="1">
      <c r="A106" s="3">
        <v>201</v>
      </c>
      <c r="B106" s="184" t="s">
        <v>84</v>
      </c>
      <c r="C106" s="183" t="s">
        <v>23</v>
      </c>
      <c r="D106" s="194">
        <v>5.2039999999999997</v>
      </c>
    </row>
    <row r="107" spans="1:4" ht="18.75" customHeight="1">
      <c r="A107" s="3">
        <v>205</v>
      </c>
      <c r="B107" s="184" t="s">
        <v>403</v>
      </c>
      <c r="C107" s="183" t="s">
        <v>23</v>
      </c>
      <c r="D107" s="194">
        <v>5.1760000000000002</v>
      </c>
    </row>
    <row r="108" spans="1:4" ht="18.75" customHeight="1">
      <c r="A108" s="3">
        <v>207</v>
      </c>
      <c r="B108" s="184" t="s">
        <v>52</v>
      </c>
      <c r="C108" s="183" t="s">
        <v>23</v>
      </c>
      <c r="D108" s="194">
        <v>5.1479999999999997</v>
      </c>
    </row>
    <row r="109" spans="1:4" ht="18.75" customHeight="1">
      <c r="A109" s="3">
        <v>208</v>
      </c>
      <c r="B109" s="184" t="s">
        <v>401</v>
      </c>
      <c r="C109" s="183" t="s">
        <v>23</v>
      </c>
      <c r="D109" s="194">
        <v>5.109</v>
      </c>
    </row>
    <row r="110" spans="1:4" ht="18.75" customHeight="1">
      <c r="A110" s="3">
        <v>211</v>
      </c>
      <c r="B110" s="184" t="s">
        <v>56</v>
      </c>
      <c r="C110" s="183" t="s">
        <v>23</v>
      </c>
      <c r="D110" s="194">
        <v>5.0010000000000003</v>
      </c>
    </row>
    <row r="111" spans="1:4" ht="18.75" customHeight="1">
      <c r="A111" s="3">
        <v>212</v>
      </c>
      <c r="B111" s="184" t="s">
        <v>38</v>
      </c>
      <c r="C111" s="183" t="s">
        <v>23</v>
      </c>
      <c r="D111" s="194">
        <v>4.9889999999999999</v>
      </c>
    </row>
    <row r="112" spans="1:4" ht="18.75" customHeight="1">
      <c r="A112" s="3">
        <v>213</v>
      </c>
      <c r="B112" s="184" t="s">
        <v>400</v>
      </c>
      <c r="C112" s="183" t="s">
        <v>23</v>
      </c>
      <c r="D112" s="194">
        <v>4.9180000000000001</v>
      </c>
    </row>
    <row r="113" spans="1:4" ht="18.75" customHeight="1">
      <c r="A113" s="3">
        <v>215</v>
      </c>
      <c r="B113" s="184" t="s">
        <v>398</v>
      </c>
      <c r="C113" s="183" t="s">
        <v>23</v>
      </c>
      <c r="D113" s="194">
        <v>4.8470000000000004</v>
      </c>
    </row>
    <row r="114" spans="1:4" ht="18.75" customHeight="1">
      <c r="A114" s="3">
        <v>217</v>
      </c>
      <c r="B114" s="184" t="s">
        <v>63</v>
      </c>
      <c r="C114" s="183" t="s">
        <v>23</v>
      </c>
      <c r="D114" s="194">
        <v>4.8120000000000003</v>
      </c>
    </row>
    <row r="115" spans="1:4" ht="18.75" customHeight="1">
      <c r="A115" s="3">
        <v>227</v>
      </c>
      <c r="B115" s="184" t="s">
        <v>47</v>
      </c>
      <c r="C115" s="183" t="s">
        <v>23</v>
      </c>
      <c r="D115" s="194">
        <v>4.55</v>
      </c>
    </row>
    <row r="116" spans="1:4" ht="18.75" customHeight="1">
      <c r="A116" s="3">
        <v>232</v>
      </c>
      <c r="B116" s="184" t="s">
        <v>404</v>
      </c>
      <c r="C116" s="183" t="s">
        <v>23</v>
      </c>
      <c r="D116" s="194">
        <v>4.3330000000000002</v>
      </c>
    </row>
    <row r="117" spans="1:4" ht="18.75" customHeight="1">
      <c r="A117" s="3">
        <v>234</v>
      </c>
      <c r="B117" s="184" t="s">
        <v>49</v>
      </c>
      <c r="C117" s="183" t="s">
        <v>23</v>
      </c>
      <c r="D117" s="194">
        <v>4.2930000000000001</v>
      </c>
    </row>
    <row r="118" spans="1:4" ht="18.75" customHeight="1">
      <c r="A118" s="3">
        <v>236</v>
      </c>
      <c r="B118" s="184" t="s">
        <v>392</v>
      </c>
      <c r="C118" s="183" t="s">
        <v>23</v>
      </c>
      <c r="D118" s="194">
        <v>4.2679999999999998</v>
      </c>
    </row>
    <row r="119" spans="1:4" ht="18.75" customHeight="1">
      <c r="A119" s="3">
        <v>237</v>
      </c>
      <c r="B119" s="184" t="s">
        <v>396</v>
      </c>
      <c r="C119" s="183" t="s">
        <v>23</v>
      </c>
      <c r="D119" s="194">
        <v>4.2439999999999998</v>
      </c>
    </row>
    <row r="120" spans="1:4" ht="18.75" customHeight="1">
      <c r="A120" s="3">
        <v>238</v>
      </c>
      <c r="B120" s="184" t="s">
        <v>399</v>
      </c>
      <c r="C120" s="183" t="s">
        <v>23</v>
      </c>
      <c r="D120" s="194">
        <v>4.2430000000000003</v>
      </c>
    </row>
    <row r="121" spans="1:4" ht="18.75" customHeight="1">
      <c r="A121" s="3">
        <v>243</v>
      </c>
      <c r="B121" s="184" t="s">
        <v>423</v>
      </c>
      <c r="C121" s="183" t="s">
        <v>23</v>
      </c>
      <c r="D121" s="194">
        <v>3.9380000000000002</v>
      </c>
    </row>
    <row r="122" spans="1:4" ht="18.75" customHeight="1">
      <c r="A122" s="3">
        <v>244</v>
      </c>
      <c r="B122" s="184" t="s">
        <v>402</v>
      </c>
      <c r="C122" s="183" t="s">
        <v>23</v>
      </c>
      <c r="D122" s="194">
        <v>3.9020000000000001</v>
      </c>
    </row>
    <row r="123" spans="1:4" ht="18.75" customHeight="1">
      <c r="A123" s="3">
        <v>245</v>
      </c>
      <c r="B123" s="184" t="s">
        <v>395</v>
      </c>
      <c r="C123" s="183" t="s">
        <v>23</v>
      </c>
      <c r="D123" s="194">
        <v>3.8580000000000001</v>
      </c>
    </row>
    <row r="124" spans="1:4" ht="18.75" customHeight="1">
      <c r="A124" s="3">
        <v>246</v>
      </c>
      <c r="B124" s="184" t="s">
        <v>394</v>
      </c>
      <c r="C124" s="183" t="s">
        <v>23</v>
      </c>
      <c r="D124" s="194">
        <v>3.8029999999999999</v>
      </c>
    </row>
    <row r="125" spans="1:4" ht="18.75" customHeight="1">
      <c r="A125" s="3">
        <v>247</v>
      </c>
      <c r="B125" s="184" t="s">
        <v>393</v>
      </c>
      <c r="C125" s="183" t="s">
        <v>23</v>
      </c>
      <c r="D125" s="194">
        <v>3.5640000000000001</v>
      </c>
    </row>
    <row r="126" spans="1:4" ht="18.75" customHeight="1">
      <c r="A126" s="3">
        <v>248</v>
      </c>
      <c r="B126" s="184" t="s">
        <v>397</v>
      </c>
      <c r="C126" s="183" t="s">
        <v>23</v>
      </c>
      <c r="D126" s="194">
        <v>3.48</v>
      </c>
    </row>
    <row r="127" spans="1:4" ht="18.75" customHeight="1">
      <c r="A127" s="3">
        <v>1</v>
      </c>
      <c r="B127" s="192" t="s">
        <v>235</v>
      </c>
      <c r="C127" s="90" t="s">
        <v>167</v>
      </c>
      <c r="D127" s="185">
        <v>8.3130000000000006</v>
      </c>
    </row>
    <row r="128" spans="1:4" ht="18.75" customHeight="1">
      <c r="A128" s="3">
        <v>4</v>
      </c>
      <c r="B128" s="193" t="s">
        <v>239</v>
      </c>
      <c r="C128" s="90" t="s">
        <v>167</v>
      </c>
      <c r="D128" s="185">
        <v>8.2080000000000002</v>
      </c>
    </row>
    <row r="129" spans="1:4" ht="18.75" customHeight="1">
      <c r="A129" s="3">
        <v>5</v>
      </c>
      <c r="B129" s="193" t="s">
        <v>237</v>
      </c>
      <c r="C129" s="90" t="s">
        <v>167</v>
      </c>
      <c r="D129" s="185">
        <v>8.2059999999999995</v>
      </c>
    </row>
    <row r="130" spans="1:4" ht="18.75" customHeight="1">
      <c r="A130" s="3">
        <v>11</v>
      </c>
      <c r="B130" s="193" t="s">
        <v>9</v>
      </c>
      <c r="C130" s="90" t="s">
        <v>167</v>
      </c>
      <c r="D130" s="185">
        <v>8.11</v>
      </c>
    </row>
    <row r="131" spans="1:4" ht="18.75" customHeight="1">
      <c r="A131" s="3">
        <v>12</v>
      </c>
      <c r="B131" s="193" t="s">
        <v>8</v>
      </c>
      <c r="C131" s="90" t="s">
        <v>167</v>
      </c>
      <c r="D131" s="185">
        <v>8.1050000000000004</v>
      </c>
    </row>
    <row r="132" spans="1:4" ht="18.75" customHeight="1">
      <c r="A132" s="3">
        <v>16</v>
      </c>
      <c r="B132" s="193" t="s">
        <v>240</v>
      </c>
      <c r="C132" s="90" t="s">
        <v>167</v>
      </c>
      <c r="D132" s="185">
        <v>8.0579999999999998</v>
      </c>
    </row>
    <row r="133" spans="1:4" ht="18.75" customHeight="1">
      <c r="A133" s="3">
        <v>19</v>
      </c>
      <c r="B133" s="193" t="s">
        <v>245</v>
      </c>
      <c r="C133" s="90" t="s">
        <v>167</v>
      </c>
      <c r="D133" s="185">
        <v>8.0389999999999997</v>
      </c>
    </row>
    <row r="134" spans="1:4" ht="18.75" customHeight="1">
      <c r="A134" s="3">
        <v>20</v>
      </c>
      <c r="B134" s="193" t="s">
        <v>251</v>
      </c>
      <c r="C134" s="90" t="s">
        <v>167</v>
      </c>
      <c r="D134" s="185">
        <v>8.0039999999999996</v>
      </c>
    </row>
    <row r="135" spans="1:4" ht="18.75" customHeight="1">
      <c r="A135" s="3">
        <v>21</v>
      </c>
      <c r="B135" s="193" t="s">
        <v>242</v>
      </c>
      <c r="C135" s="90" t="s">
        <v>167</v>
      </c>
      <c r="D135" s="185">
        <v>8.0020000000000007</v>
      </c>
    </row>
    <row r="136" spans="1:4" ht="18.75" customHeight="1">
      <c r="A136" s="3">
        <v>23</v>
      </c>
      <c r="B136" s="193" t="s">
        <v>238</v>
      </c>
      <c r="C136" s="90" t="s">
        <v>167</v>
      </c>
      <c r="D136" s="185">
        <v>7.9850000000000003</v>
      </c>
    </row>
    <row r="137" spans="1:4" ht="18.75" customHeight="1">
      <c r="A137" s="3">
        <v>25</v>
      </c>
      <c r="B137" s="193" t="s">
        <v>236</v>
      </c>
      <c r="C137" s="90" t="s">
        <v>167</v>
      </c>
      <c r="D137" s="185">
        <v>7.9580000000000002</v>
      </c>
    </row>
    <row r="138" spans="1:4" ht="18.75" customHeight="1">
      <c r="A138" s="3">
        <v>27</v>
      </c>
      <c r="B138" s="193" t="s">
        <v>248</v>
      </c>
      <c r="C138" s="90" t="s">
        <v>167</v>
      </c>
      <c r="D138" s="185">
        <v>7.9320000000000004</v>
      </c>
    </row>
    <row r="139" spans="1:4" ht="18.75" customHeight="1">
      <c r="A139" s="3">
        <v>28</v>
      </c>
      <c r="B139" s="193" t="s">
        <v>243</v>
      </c>
      <c r="C139" s="90" t="s">
        <v>167</v>
      </c>
      <c r="D139" s="185">
        <v>7.9119999999999999</v>
      </c>
    </row>
    <row r="140" spans="1:4" ht="18.75" customHeight="1">
      <c r="A140" s="3">
        <v>30</v>
      </c>
      <c r="B140" s="192" t="s">
        <v>241</v>
      </c>
      <c r="C140" s="90" t="s">
        <v>167</v>
      </c>
      <c r="D140" s="185">
        <v>7.883</v>
      </c>
    </row>
    <row r="141" spans="1:4" ht="18.75" customHeight="1">
      <c r="A141" s="3">
        <v>36</v>
      </c>
      <c r="B141" s="193" t="s">
        <v>250</v>
      </c>
      <c r="C141" s="90" t="s">
        <v>167</v>
      </c>
      <c r="D141" s="185">
        <v>7.8550000000000004</v>
      </c>
    </row>
    <row r="142" spans="1:4" ht="18.75" customHeight="1">
      <c r="A142" s="3">
        <v>38</v>
      </c>
      <c r="B142" s="193" t="s">
        <v>244</v>
      </c>
      <c r="C142" s="90" t="s">
        <v>167</v>
      </c>
      <c r="D142" s="185">
        <v>7.83</v>
      </c>
    </row>
    <row r="143" spans="1:4" ht="18.75" customHeight="1">
      <c r="A143" s="3">
        <v>42</v>
      </c>
      <c r="B143" s="192" t="s">
        <v>259</v>
      </c>
      <c r="C143" s="90" t="s">
        <v>167</v>
      </c>
      <c r="D143" s="185">
        <v>7.774</v>
      </c>
    </row>
    <row r="144" spans="1:4" ht="18.75" customHeight="1">
      <c r="A144" s="3">
        <v>43</v>
      </c>
      <c r="B144" s="193" t="s">
        <v>253</v>
      </c>
      <c r="C144" s="90" t="s">
        <v>167</v>
      </c>
      <c r="D144" s="185">
        <v>7.7729999999999997</v>
      </c>
    </row>
    <row r="145" spans="1:4" ht="18.75" customHeight="1">
      <c r="A145" s="3">
        <v>45</v>
      </c>
      <c r="B145" s="193" t="s">
        <v>255</v>
      </c>
      <c r="C145" s="90" t="s">
        <v>167</v>
      </c>
      <c r="D145" s="185">
        <v>7.7610000000000001</v>
      </c>
    </row>
    <row r="146" spans="1:4" ht="18.75" customHeight="1">
      <c r="A146" s="3">
        <v>47</v>
      </c>
      <c r="B146" s="193" t="s">
        <v>258</v>
      </c>
      <c r="C146" s="90" t="s">
        <v>167</v>
      </c>
      <c r="D146" s="185">
        <v>7.7489999999999997</v>
      </c>
    </row>
    <row r="147" spans="1:4" ht="18.75" customHeight="1">
      <c r="A147" s="3">
        <v>48</v>
      </c>
      <c r="B147" s="193" t="s">
        <v>246</v>
      </c>
      <c r="C147" s="90" t="s">
        <v>167</v>
      </c>
      <c r="D147" s="185">
        <v>7.7320000000000002</v>
      </c>
    </row>
    <row r="148" spans="1:4" ht="18.75" customHeight="1">
      <c r="A148" s="3">
        <v>50</v>
      </c>
      <c r="B148" s="193" t="s">
        <v>254</v>
      </c>
      <c r="C148" s="90" t="s">
        <v>167</v>
      </c>
      <c r="D148" s="185">
        <v>7.7210000000000001</v>
      </c>
    </row>
    <row r="149" spans="1:4" ht="18.75" customHeight="1">
      <c r="A149" s="3">
        <v>51</v>
      </c>
      <c r="B149" s="193" t="s">
        <v>261</v>
      </c>
      <c r="C149" s="90" t="s">
        <v>167</v>
      </c>
      <c r="D149" s="185">
        <v>7.7060000000000004</v>
      </c>
    </row>
    <row r="150" spans="1:4" ht="18.75" customHeight="1">
      <c r="A150" s="3">
        <v>53</v>
      </c>
      <c r="B150" s="193" t="s">
        <v>262</v>
      </c>
      <c r="C150" s="90" t="s">
        <v>167</v>
      </c>
      <c r="D150" s="185">
        <v>7.6950000000000003</v>
      </c>
    </row>
    <row r="151" spans="1:4" ht="18.75" customHeight="1">
      <c r="A151" s="3">
        <v>65</v>
      </c>
      <c r="B151" s="193" t="s">
        <v>256</v>
      </c>
      <c r="C151" s="90" t="s">
        <v>167</v>
      </c>
      <c r="D151" s="185">
        <v>7.5919999999999996</v>
      </c>
    </row>
    <row r="152" spans="1:4" ht="18.75" customHeight="1">
      <c r="A152" s="3">
        <v>68</v>
      </c>
      <c r="B152" s="193" t="s">
        <v>252</v>
      </c>
      <c r="C152" s="90" t="s">
        <v>167</v>
      </c>
      <c r="D152" s="185">
        <v>7.5529999999999999</v>
      </c>
    </row>
    <row r="153" spans="1:4" ht="18.75" customHeight="1">
      <c r="A153" s="3">
        <v>69</v>
      </c>
      <c r="B153" s="193" t="s">
        <v>257</v>
      </c>
      <c r="C153" s="90" t="s">
        <v>167</v>
      </c>
      <c r="D153" s="185">
        <v>7.548</v>
      </c>
    </row>
    <row r="154" spans="1:4" ht="18.75" customHeight="1">
      <c r="A154" s="3">
        <v>72</v>
      </c>
      <c r="B154" s="193" t="s">
        <v>268</v>
      </c>
      <c r="C154" s="90" t="s">
        <v>167</v>
      </c>
      <c r="D154" s="185">
        <v>7.5069999999999997</v>
      </c>
    </row>
    <row r="155" spans="1:4" ht="18.75" customHeight="1">
      <c r="A155" s="3">
        <v>77</v>
      </c>
      <c r="B155" s="193" t="s">
        <v>263</v>
      </c>
      <c r="C155" s="90" t="s">
        <v>167</v>
      </c>
      <c r="D155" s="185">
        <v>7.468</v>
      </c>
    </row>
    <row r="156" spans="1:4" ht="18.75" customHeight="1">
      <c r="A156" s="3">
        <v>79</v>
      </c>
      <c r="B156" s="193" t="s">
        <v>249</v>
      </c>
      <c r="C156" s="90" t="s">
        <v>167</v>
      </c>
      <c r="D156" s="185">
        <v>7.444</v>
      </c>
    </row>
    <row r="157" spans="1:4" ht="18.75" customHeight="1">
      <c r="A157" s="3">
        <v>82</v>
      </c>
      <c r="B157" s="193" t="s">
        <v>265</v>
      </c>
      <c r="C157" s="90" t="s">
        <v>167</v>
      </c>
      <c r="D157" s="185">
        <v>7.4169999999999998</v>
      </c>
    </row>
    <row r="158" spans="1:4" ht="18.75" customHeight="1">
      <c r="A158" s="3">
        <v>84</v>
      </c>
      <c r="B158" s="193" t="s">
        <v>264</v>
      </c>
      <c r="C158" s="90" t="s">
        <v>167</v>
      </c>
      <c r="D158" s="185">
        <v>7.3970000000000002</v>
      </c>
    </row>
    <row r="159" spans="1:4" ht="18.75" customHeight="1">
      <c r="A159" s="3">
        <v>95</v>
      </c>
      <c r="B159" s="193" t="s">
        <v>10</v>
      </c>
      <c r="C159" s="90" t="s">
        <v>167</v>
      </c>
      <c r="D159" s="185">
        <v>7.3390000000000004</v>
      </c>
    </row>
    <row r="160" spans="1:4" ht="18.75" customHeight="1">
      <c r="A160" s="3">
        <v>98</v>
      </c>
      <c r="B160" s="193" t="s">
        <v>12</v>
      </c>
      <c r="C160" s="90" t="s">
        <v>167</v>
      </c>
      <c r="D160" s="185">
        <v>7.3209999999999997</v>
      </c>
    </row>
    <row r="161" spans="1:4" ht="18.75" customHeight="1">
      <c r="A161" s="3">
        <v>100</v>
      </c>
      <c r="B161" s="192" t="s">
        <v>247</v>
      </c>
      <c r="C161" s="90" t="s">
        <v>167</v>
      </c>
      <c r="D161" s="185">
        <v>7.3040000000000003</v>
      </c>
    </row>
    <row r="162" spans="1:4" ht="18.75" customHeight="1">
      <c r="A162" s="3">
        <v>103</v>
      </c>
      <c r="B162" s="192" t="s">
        <v>266</v>
      </c>
      <c r="C162" s="90" t="s">
        <v>167</v>
      </c>
      <c r="D162" s="185">
        <v>7.2939999999999996</v>
      </c>
    </row>
    <row r="163" spans="1:4" ht="18.75" customHeight="1">
      <c r="A163" s="3">
        <v>108</v>
      </c>
      <c r="B163" s="192" t="s">
        <v>7</v>
      </c>
      <c r="C163" s="90" t="s">
        <v>167</v>
      </c>
      <c r="D163" s="185">
        <v>7.2469999999999999</v>
      </c>
    </row>
    <row r="164" spans="1:4" ht="18.75" customHeight="1">
      <c r="A164" s="3">
        <v>111</v>
      </c>
      <c r="B164" s="193" t="s">
        <v>272</v>
      </c>
      <c r="C164" s="90" t="s">
        <v>167</v>
      </c>
      <c r="D164" s="185">
        <v>7.2320000000000002</v>
      </c>
    </row>
    <row r="165" spans="1:4" ht="18.75" customHeight="1">
      <c r="A165" s="3">
        <v>115</v>
      </c>
      <c r="B165" s="193" t="s">
        <v>260</v>
      </c>
      <c r="C165" s="90" t="s">
        <v>167</v>
      </c>
      <c r="D165" s="185">
        <v>7.2220000000000004</v>
      </c>
    </row>
    <row r="166" spans="1:4" ht="18.75" customHeight="1">
      <c r="A166" s="3">
        <v>118</v>
      </c>
      <c r="B166" s="192" t="s">
        <v>270</v>
      </c>
      <c r="C166" s="90" t="s">
        <v>167</v>
      </c>
      <c r="D166" s="185">
        <v>7.1959999999999997</v>
      </c>
    </row>
    <row r="167" spans="1:4" ht="18.75" customHeight="1">
      <c r="A167" s="3">
        <v>119</v>
      </c>
      <c r="B167" s="193" t="s">
        <v>278</v>
      </c>
      <c r="C167" s="90" t="s">
        <v>167</v>
      </c>
      <c r="D167" s="185">
        <v>7.17</v>
      </c>
    </row>
    <row r="168" spans="1:4" ht="18.75" customHeight="1">
      <c r="A168" s="3">
        <v>130</v>
      </c>
      <c r="B168" s="193" t="s">
        <v>267</v>
      </c>
      <c r="C168" s="90" t="s">
        <v>167</v>
      </c>
      <c r="D168" s="185">
        <v>7.024</v>
      </c>
    </row>
    <row r="169" spans="1:4" ht="18.75" customHeight="1">
      <c r="A169" s="3">
        <v>131</v>
      </c>
      <c r="B169" s="193" t="s">
        <v>11</v>
      </c>
      <c r="C169" s="90" t="s">
        <v>167</v>
      </c>
      <c r="D169" s="185">
        <v>7.0209999999999999</v>
      </c>
    </row>
    <row r="170" spans="1:4" ht="18.75" customHeight="1">
      <c r="A170" s="3">
        <v>132</v>
      </c>
      <c r="B170" s="192" t="s">
        <v>271</v>
      </c>
      <c r="C170" s="90" t="s">
        <v>167</v>
      </c>
      <c r="D170" s="185">
        <v>7.016</v>
      </c>
    </row>
    <row r="171" spans="1:4" ht="18.75" customHeight="1">
      <c r="A171" s="3">
        <v>142</v>
      </c>
      <c r="B171" s="193" t="s">
        <v>276</v>
      </c>
      <c r="C171" s="90" t="s">
        <v>167</v>
      </c>
      <c r="D171" s="185">
        <v>6.8959999999999999</v>
      </c>
    </row>
    <row r="172" spans="1:4" ht="18.75" customHeight="1">
      <c r="A172" s="3">
        <v>143</v>
      </c>
      <c r="B172" s="193" t="s">
        <v>277</v>
      </c>
      <c r="C172" s="90" t="s">
        <v>167</v>
      </c>
      <c r="D172" s="185">
        <v>6.89</v>
      </c>
    </row>
    <row r="173" spans="1:4" ht="18.75" customHeight="1">
      <c r="A173" s="3">
        <v>147</v>
      </c>
      <c r="B173" s="193" t="s">
        <v>282</v>
      </c>
      <c r="C173" s="90" t="s">
        <v>167</v>
      </c>
      <c r="D173" s="185">
        <v>6.8170000000000002</v>
      </c>
    </row>
    <row r="174" spans="1:4" ht="18.75" customHeight="1">
      <c r="A174" s="3">
        <v>155</v>
      </c>
      <c r="B174" s="193" t="s">
        <v>273</v>
      </c>
      <c r="C174" s="90" t="s">
        <v>167</v>
      </c>
      <c r="D174" s="185">
        <v>6.6660000000000004</v>
      </c>
    </row>
    <row r="175" spans="1:4" ht="18.75" customHeight="1">
      <c r="A175" s="3">
        <v>159</v>
      </c>
      <c r="B175" s="193" t="s">
        <v>269</v>
      </c>
      <c r="C175" s="90" t="s">
        <v>167</v>
      </c>
      <c r="D175" s="185">
        <v>6.5709999999999997</v>
      </c>
    </row>
    <row r="176" spans="1:4" ht="18.75" customHeight="1">
      <c r="A176" s="3">
        <v>164</v>
      </c>
      <c r="B176" s="192" t="s">
        <v>283</v>
      </c>
      <c r="C176" s="90" t="s">
        <v>167</v>
      </c>
      <c r="D176" s="185">
        <v>6.5110000000000001</v>
      </c>
    </row>
    <row r="177" spans="1:4" ht="18.75" customHeight="1">
      <c r="A177" s="3">
        <v>171</v>
      </c>
      <c r="B177" s="192" t="s">
        <v>281</v>
      </c>
      <c r="C177" s="90" t="s">
        <v>167</v>
      </c>
      <c r="D177" s="185">
        <v>6.327</v>
      </c>
    </row>
    <row r="178" spans="1:4" ht="18.75" customHeight="1">
      <c r="A178" s="3">
        <v>175</v>
      </c>
      <c r="B178" s="193" t="s">
        <v>6</v>
      </c>
      <c r="C178" s="90" t="s">
        <v>167</v>
      </c>
      <c r="D178" s="185">
        <v>6.2729999999999997</v>
      </c>
    </row>
    <row r="179" spans="1:4" ht="18.75" customHeight="1">
      <c r="A179" s="3">
        <v>178</v>
      </c>
      <c r="B179" s="193" t="s">
        <v>279</v>
      </c>
      <c r="C179" s="90" t="s">
        <v>167</v>
      </c>
      <c r="D179" s="185">
        <v>6.0960000000000001</v>
      </c>
    </row>
    <row r="180" spans="1:4" ht="18.75" customHeight="1">
      <c r="A180" s="3">
        <v>180</v>
      </c>
      <c r="B180" s="193" t="s">
        <v>280</v>
      </c>
      <c r="C180" s="90" t="s">
        <v>167</v>
      </c>
      <c r="D180" s="185">
        <v>5.9969999999999999</v>
      </c>
    </row>
    <row r="181" spans="1:4" ht="18.75" customHeight="1">
      <c r="A181" s="3">
        <v>191</v>
      </c>
      <c r="B181" s="192" t="s">
        <v>274</v>
      </c>
      <c r="C181" s="90" t="s">
        <v>167</v>
      </c>
      <c r="D181" s="185">
        <v>5.5940000000000003</v>
      </c>
    </row>
    <row r="182" spans="1:4" ht="18.75" customHeight="1">
      <c r="A182" s="3">
        <v>196</v>
      </c>
      <c r="B182" s="192" t="s">
        <v>275</v>
      </c>
      <c r="C182" s="90" t="s">
        <v>167</v>
      </c>
      <c r="D182" s="185">
        <v>5.4050000000000002</v>
      </c>
    </row>
    <row r="183" spans="1:4" ht="18.75" customHeight="1">
      <c r="A183" s="3">
        <v>239</v>
      </c>
      <c r="B183" s="193" t="s">
        <v>284</v>
      </c>
      <c r="C183" s="90" t="s">
        <v>167</v>
      </c>
      <c r="D183" s="185">
        <v>4.1920000000000002</v>
      </c>
    </row>
    <row r="184" spans="1:4" ht="18.75" customHeight="1">
      <c r="A184" s="3">
        <v>8</v>
      </c>
      <c r="B184" s="186" t="s">
        <v>297</v>
      </c>
      <c r="C184" s="187" t="s">
        <v>159</v>
      </c>
      <c r="D184" s="188">
        <v>8.14</v>
      </c>
    </row>
    <row r="185" spans="1:4" ht="18.75" customHeight="1">
      <c r="A185" s="3">
        <v>13</v>
      </c>
      <c r="B185" s="186" t="s">
        <v>294</v>
      </c>
      <c r="C185" s="187" t="s">
        <v>159</v>
      </c>
      <c r="D185" s="188">
        <v>8.1</v>
      </c>
    </row>
    <row r="186" spans="1:4" ht="18.75" customHeight="1">
      <c r="A186" s="3">
        <v>31</v>
      </c>
      <c r="B186" s="186" t="s">
        <v>300</v>
      </c>
      <c r="C186" s="187" t="s">
        <v>159</v>
      </c>
      <c r="D186" s="188">
        <v>7.88</v>
      </c>
    </row>
    <row r="187" spans="1:4" ht="18.75" customHeight="1">
      <c r="A187" s="3">
        <v>39</v>
      </c>
      <c r="B187" s="186" t="s">
        <v>244</v>
      </c>
      <c r="C187" s="187" t="s">
        <v>159</v>
      </c>
      <c r="D187" s="188">
        <v>7.83</v>
      </c>
    </row>
    <row r="188" spans="1:4" ht="18.75" customHeight="1">
      <c r="A188" s="3">
        <v>54</v>
      </c>
      <c r="B188" s="186" t="s">
        <v>295</v>
      </c>
      <c r="C188" s="187" t="s">
        <v>159</v>
      </c>
      <c r="D188" s="188">
        <v>7.69</v>
      </c>
    </row>
    <row r="189" spans="1:4" ht="18.75" customHeight="1">
      <c r="A189" s="3">
        <v>61</v>
      </c>
      <c r="B189" s="186" t="s">
        <v>303</v>
      </c>
      <c r="C189" s="187" t="s">
        <v>159</v>
      </c>
      <c r="D189" s="188">
        <v>7.64</v>
      </c>
    </row>
    <row r="190" spans="1:4" ht="18.75" customHeight="1">
      <c r="A190" s="3">
        <v>67</v>
      </c>
      <c r="B190" s="186" t="s">
        <v>305</v>
      </c>
      <c r="C190" s="187" t="s">
        <v>159</v>
      </c>
      <c r="D190" s="188">
        <v>7.56</v>
      </c>
    </row>
    <row r="191" spans="1:4" ht="18.75" customHeight="1">
      <c r="A191" s="3">
        <v>74</v>
      </c>
      <c r="B191" s="186" t="s">
        <v>290</v>
      </c>
      <c r="C191" s="187" t="s">
        <v>159</v>
      </c>
      <c r="D191" s="188">
        <v>7.5</v>
      </c>
    </row>
    <row r="192" spans="1:4" ht="18.75" customHeight="1">
      <c r="A192" s="3">
        <v>80</v>
      </c>
      <c r="B192" s="186" t="s">
        <v>304</v>
      </c>
      <c r="C192" s="187" t="s">
        <v>159</v>
      </c>
      <c r="D192" s="188">
        <v>7.44</v>
      </c>
    </row>
    <row r="193" spans="1:4" ht="18.75" customHeight="1">
      <c r="A193" s="3">
        <v>91</v>
      </c>
      <c r="B193" s="186" t="s">
        <v>301</v>
      </c>
      <c r="C193" s="187" t="s">
        <v>159</v>
      </c>
      <c r="D193" s="188">
        <v>7.35</v>
      </c>
    </row>
    <row r="194" spans="1:4" ht="18.75" customHeight="1">
      <c r="A194" s="3">
        <v>96</v>
      </c>
      <c r="B194" s="186" t="s">
        <v>296</v>
      </c>
      <c r="C194" s="187" t="s">
        <v>159</v>
      </c>
      <c r="D194" s="188">
        <v>7.33</v>
      </c>
    </row>
    <row r="195" spans="1:4" ht="18.75" customHeight="1">
      <c r="A195" s="3">
        <v>106</v>
      </c>
      <c r="B195" s="186" t="s">
        <v>8</v>
      </c>
      <c r="C195" s="187" t="s">
        <v>159</v>
      </c>
      <c r="D195" s="188">
        <v>7.29</v>
      </c>
    </row>
    <row r="196" spans="1:4" ht="18.75" customHeight="1">
      <c r="A196" s="3">
        <v>107</v>
      </c>
      <c r="B196" s="186" t="s">
        <v>292</v>
      </c>
      <c r="C196" s="187" t="s">
        <v>159</v>
      </c>
      <c r="D196" s="188">
        <v>7.26</v>
      </c>
    </row>
    <row r="197" spans="1:4" ht="18.75" customHeight="1">
      <c r="A197" s="3">
        <v>121</v>
      </c>
      <c r="B197" s="186" t="s">
        <v>299</v>
      </c>
      <c r="C197" s="187" t="s">
        <v>159</v>
      </c>
      <c r="D197" s="188">
        <v>7.13</v>
      </c>
    </row>
    <row r="198" spans="1:4" ht="18.75" customHeight="1">
      <c r="A198" s="3">
        <v>124</v>
      </c>
      <c r="B198" s="186" t="s">
        <v>289</v>
      </c>
      <c r="C198" s="187" t="s">
        <v>159</v>
      </c>
      <c r="D198" s="188">
        <v>7.09</v>
      </c>
    </row>
    <row r="199" spans="1:4" ht="18.75" customHeight="1">
      <c r="A199" s="3">
        <v>138</v>
      </c>
      <c r="B199" s="186" t="s">
        <v>286</v>
      </c>
      <c r="C199" s="187" t="s">
        <v>159</v>
      </c>
      <c r="D199" s="188">
        <v>6.98</v>
      </c>
    </row>
    <row r="200" spans="1:4" ht="18.75" customHeight="1">
      <c r="A200" s="3">
        <v>139</v>
      </c>
      <c r="B200" s="186" t="s">
        <v>298</v>
      </c>
      <c r="C200" s="187" t="s">
        <v>159</v>
      </c>
      <c r="D200" s="188">
        <v>6.97</v>
      </c>
    </row>
    <row r="201" spans="1:4" ht="18.75" customHeight="1">
      <c r="A201" s="3">
        <v>145</v>
      </c>
      <c r="B201" s="186" t="s">
        <v>285</v>
      </c>
      <c r="C201" s="187" t="s">
        <v>159</v>
      </c>
      <c r="D201" s="188">
        <v>6.85</v>
      </c>
    </row>
    <row r="202" spans="1:4" ht="18.75" customHeight="1">
      <c r="A202" s="3">
        <v>150</v>
      </c>
      <c r="B202" s="186" t="s">
        <v>302</v>
      </c>
      <c r="C202" s="187" t="s">
        <v>159</v>
      </c>
      <c r="D202" s="188">
        <v>6.73</v>
      </c>
    </row>
    <row r="203" spans="1:4" ht="18.75" customHeight="1">
      <c r="A203" s="3">
        <v>151</v>
      </c>
      <c r="B203" s="186" t="s">
        <v>287</v>
      </c>
      <c r="C203" s="187" t="s">
        <v>159</v>
      </c>
      <c r="D203" s="188">
        <v>6.72</v>
      </c>
    </row>
    <row r="204" spans="1:4" ht="18.75" customHeight="1">
      <c r="A204" s="3">
        <v>152</v>
      </c>
      <c r="B204" s="186" t="s">
        <v>306</v>
      </c>
      <c r="C204" s="187" t="s">
        <v>159</v>
      </c>
      <c r="D204" s="188">
        <v>6.71</v>
      </c>
    </row>
    <row r="205" spans="1:4" ht="18.75" customHeight="1">
      <c r="A205" s="3">
        <v>153</v>
      </c>
      <c r="B205" s="186" t="s">
        <v>307</v>
      </c>
      <c r="C205" s="187" t="s">
        <v>159</v>
      </c>
      <c r="D205" s="188">
        <v>6.7</v>
      </c>
    </row>
    <row r="206" spans="1:4" ht="18.75" customHeight="1">
      <c r="A206" s="3">
        <v>169</v>
      </c>
      <c r="B206" s="186" t="s">
        <v>291</v>
      </c>
      <c r="C206" s="187" t="s">
        <v>159</v>
      </c>
      <c r="D206" s="188">
        <v>6.37</v>
      </c>
    </row>
    <row r="207" spans="1:4" ht="18.75" customHeight="1">
      <c r="A207" s="3">
        <v>174</v>
      </c>
      <c r="B207" s="186" t="s">
        <v>288</v>
      </c>
      <c r="C207" s="187" t="s">
        <v>159</v>
      </c>
      <c r="D207" s="188">
        <v>6.28</v>
      </c>
    </row>
    <row r="208" spans="1:4" ht="18.75" customHeight="1">
      <c r="A208" s="3">
        <v>189</v>
      </c>
      <c r="B208" s="186" t="s">
        <v>273</v>
      </c>
      <c r="C208" s="187" t="s">
        <v>159</v>
      </c>
      <c r="D208" s="188">
        <v>5.76</v>
      </c>
    </row>
    <row r="209" spans="1:4" ht="18.75" customHeight="1">
      <c r="A209" s="3">
        <v>240</v>
      </c>
      <c r="B209" s="186" t="s">
        <v>293</v>
      </c>
      <c r="C209" s="187" t="s">
        <v>159</v>
      </c>
      <c r="D209" s="188">
        <v>4.18</v>
      </c>
    </row>
    <row r="210" spans="1:4" ht="18.75" customHeight="1">
      <c r="A210" s="3">
        <v>2</v>
      </c>
      <c r="B210" s="179" t="s">
        <v>321</v>
      </c>
      <c r="C210" s="180" t="s">
        <v>22</v>
      </c>
      <c r="D210" s="181">
        <v>8.3000000000000007</v>
      </c>
    </row>
    <row r="211" spans="1:4" ht="18.75" customHeight="1">
      <c r="A211" s="3">
        <v>14</v>
      </c>
      <c r="B211" s="179" t="s">
        <v>326</v>
      </c>
      <c r="C211" s="180" t="s">
        <v>22</v>
      </c>
      <c r="D211" s="181">
        <v>8.09</v>
      </c>
    </row>
    <row r="212" spans="1:4" ht="18.75" customHeight="1">
      <c r="A212" s="3">
        <v>15</v>
      </c>
      <c r="B212" s="179" t="s">
        <v>323</v>
      </c>
      <c r="C212" s="180" t="s">
        <v>22</v>
      </c>
      <c r="D212" s="181">
        <v>8.06</v>
      </c>
    </row>
    <row r="213" spans="1:4" ht="18.75" customHeight="1">
      <c r="A213" s="3">
        <v>26</v>
      </c>
      <c r="B213" s="179" t="s">
        <v>325</v>
      </c>
      <c r="C213" s="180" t="s">
        <v>22</v>
      </c>
      <c r="D213" s="181">
        <v>7.95</v>
      </c>
    </row>
    <row r="214" spans="1:4" ht="18.75" customHeight="1">
      <c r="A214" s="3">
        <v>32</v>
      </c>
      <c r="B214" s="179" t="s">
        <v>314</v>
      </c>
      <c r="C214" s="180" t="s">
        <v>22</v>
      </c>
      <c r="D214" s="181">
        <v>7.87</v>
      </c>
    </row>
    <row r="215" spans="1:4" ht="18.75" customHeight="1">
      <c r="A215" s="3">
        <v>37</v>
      </c>
      <c r="B215" s="179" t="s">
        <v>319</v>
      </c>
      <c r="C215" s="180" t="s">
        <v>22</v>
      </c>
      <c r="D215" s="181">
        <v>7.84</v>
      </c>
    </row>
    <row r="216" spans="1:4" ht="18.75" customHeight="1">
      <c r="A216" s="3">
        <v>52</v>
      </c>
      <c r="B216" s="179" t="s">
        <v>334</v>
      </c>
      <c r="C216" s="180" t="s">
        <v>22</v>
      </c>
      <c r="D216" s="181">
        <v>7.7</v>
      </c>
    </row>
    <row r="217" spans="1:4" ht="18.75" customHeight="1">
      <c r="A217" s="3">
        <v>70</v>
      </c>
      <c r="B217" s="179" t="s">
        <v>329</v>
      </c>
      <c r="C217" s="180" t="s">
        <v>22</v>
      </c>
      <c r="D217" s="181">
        <v>7.52</v>
      </c>
    </row>
    <row r="218" spans="1:4" ht="18.75" customHeight="1">
      <c r="A218" s="3">
        <v>73</v>
      </c>
      <c r="B218" s="179" t="s">
        <v>320</v>
      </c>
      <c r="C218" s="180" t="s">
        <v>22</v>
      </c>
      <c r="D218" s="181">
        <v>7.5</v>
      </c>
    </row>
    <row r="219" spans="1:4" ht="18.75" customHeight="1">
      <c r="A219" s="3">
        <v>75</v>
      </c>
      <c r="B219" s="179" t="s">
        <v>309</v>
      </c>
      <c r="C219" s="180" t="s">
        <v>22</v>
      </c>
      <c r="D219" s="181">
        <v>7.48</v>
      </c>
    </row>
    <row r="220" spans="1:4" ht="18.75" customHeight="1">
      <c r="A220" s="3">
        <v>81</v>
      </c>
      <c r="B220" s="179" t="s">
        <v>311</v>
      </c>
      <c r="C220" s="180" t="s">
        <v>22</v>
      </c>
      <c r="D220" s="181">
        <v>7.42</v>
      </c>
    </row>
    <row r="221" spans="1:4" ht="18.75" customHeight="1">
      <c r="A221" s="3">
        <v>85</v>
      </c>
      <c r="B221" s="179" t="s">
        <v>313</v>
      </c>
      <c r="C221" s="180" t="s">
        <v>22</v>
      </c>
      <c r="D221" s="181">
        <v>7.39</v>
      </c>
    </row>
    <row r="222" spans="1:4" ht="18.75" customHeight="1">
      <c r="A222" s="3">
        <v>88</v>
      </c>
      <c r="B222" s="179" t="s">
        <v>330</v>
      </c>
      <c r="C222" s="180" t="s">
        <v>22</v>
      </c>
      <c r="D222" s="181">
        <v>7.36</v>
      </c>
    </row>
    <row r="223" spans="1:4" ht="18.75" customHeight="1">
      <c r="A223" s="3">
        <v>89</v>
      </c>
      <c r="B223" s="179" t="s">
        <v>317</v>
      </c>
      <c r="C223" s="180" t="s">
        <v>22</v>
      </c>
      <c r="D223" s="181">
        <v>7.35</v>
      </c>
    </row>
    <row r="224" spans="1:4" ht="18.75" customHeight="1">
      <c r="A224" s="3">
        <v>90</v>
      </c>
      <c r="B224" s="179" t="s">
        <v>333</v>
      </c>
      <c r="C224" s="180" t="s">
        <v>22</v>
      </c>
      <c r="D224" s="181">
        <v>7.35</v>
      </c>
    </row>
    <row r="225" spans="1:4" ht="18.75" customHeight="1">
      <c r="A225" s="3">
        <v>94</v>
      </c>
      <c r="B225" s="179" t="s">
        <v>310</v>
      </c>
      <c r="C225" s="180" t="s">
        <v>22</v>
      </c>
      <c r="D225" s="181">
        <v>7.34</v>
      </c>
    </row>
    <row r="226" spans="1:4" ht="18.75" customHeight="1">
      <c r="A226" s="3">
        <v>104</v>
      </c>
      <c r="B226" s="179" t="s">
        <v>324</v>
      </c>
      <c r="C226" s="180" t="s">
        <v>22</v>
      </c>
      <c r="D226" s="181">
        <v>7.29</v>
      </c>
    </row>
    <row r="227" spans="1:4" ht="18.75" customHeight="1">
      <c r="A227" s="3">
        <v>105</v>
      </c>
      <c r="B227" s="179" t="s">
        <v>331</v>
      </c>
      <c r="C227" s="180" t="s">
        <v>22</v>
      </c>
      <c r="D227" s="181">
        <v>7.29</v>
      </c>
    </row>
    <row r="228" spans="1:4" ht="18.75" customHeight="1">
      <c r="A228" s="3">
        <v>109</v>
      </c>
      <c r="B228" s="179" t="s">
        <v>318</v>
      </c>
      <c r="C228" s="180" t="s">
        <v>22</v>
      </c>
      <c r="D228" s="181">
        <v>7.24</v>
      </c>
    </row>
    <row r="229" spans="1:4" ht="18.75" customHeight="1">
      <c r="A229" s="3">
        <v>110</v>
      </c>
      <c r="B229" s="179" t="s">
        <v>328</v>
      </c>
      <c r="C229" s="180" t="s">
        <v>22</v>
      </c>
      <c r="D229" s="181">
        <v>7.24</v>
      </c>
    </row>
    <row r="230" spans="1:4" ht="18.75" customHeight="1">
      <c r="A230" s="3">
        <v>112</v>
      </c>
      <c r="B230" s="179" t="s">
        <v>322</v>
      </c>
      <c r="C230" s="180" t="s">
        <v>22</v>
      </c>
      <c r="D230" s="181">
        <v>7.23</v>
      </c>
    </row>
    <row r="231" spans="1:4" ht="18.75" customHeight="1">
      <c r="A231" s="3">
        <v>116</v>
      </c>
      <c r="B231" s="182" t="s">
        <v>336</v>
      </c>
      <c r="C231" s="180" t="s">
        <v>22</v>
      </c>
      <c r="D231" s="181">
        <v>7.22</v>
      </c>
    </row>
    <row r="232" spans="1:4" ht="18.75" customHeight="1">
      <c r="A232" s="3">
        <v>122</v>
      </c>
      <c r="B232" s="179" t="s">
        <v>316</v>
      </c>
      <c r="C232" s="180" t="s">
        <v>22</v>
      </c>
      <c r="D232" s="181">
        <v>7.12</v>
      </c>
    </row>
    <row r="233" spans="1:4" ht="18.75" customHeight="1">
      <c r="A233" s="3">
        <v>125</v>
      </c>
      <c r="B233" s="179" t="s">
        <v>315</v>
      </c>
      <c r="C233" s="180" t="s">
        <v>22</v>
      </c>
      <c r="D233" s="181">
        <v>7.07</v>
      </c>
    </row>
    <row r="234" spans="1:4" ht="18.75" customHeight="1">
      <c r="A234" s="3">
        <v>126</v>
      </c>
      <c r="B234" s="179" t="s">
        <v>327</v>
      </c>
      <c r="C234" s="180" t="s">
        <v>22</v>
      </c>
      <c r="D234" s="181">
        <v>7.06</v>
      </c>
    </row>
    <row r="235" spans="1:4" ht="18.75" customHeight="1">
      <c r="A235" s="3">
        <v>129</v>
      </c>
      <c r="B235" s="179" t="s">
        <v>312</v>
      </c>
      <c r="C235" s="180" t="s">
        <v>22</v>
      </c>
      <c r="D235" s="181">
        <v>7.04</v>
      </c>
    </row>
    <row r="236" spans="1:4" ht="18.75" customHeight="1">
      <c r="A236" s="3">
        <v>136</v>
      </c>
      <c r="B236" s="179" t="s">
        <v>332</v>
      </c>
      <c r="C236" s="180" t="s">
        <v>22</v>
      </c>
      <c r="D236" s="181">
        <v>6.99</v>
      </c>
    </row>
    <row r="237" spans="1:4" ht="18.75" customHeight="1">
      <c r="A237" s="3">
        <v>140</v>
      </c>
      <c r="B237" s="179" t="s">
        <v>335</v>
      </c>
      <c r="C237" s="180" t="s">
        <v>22</v>
      </c>
      <c r="D237" s="181">
        <v>6.95</v>
      </c>
    </row>
    <row r="238" spans="1:4" ht="18.75" customHeight="1">
      <c r="A238" s="3">
        <v>148</v>
      </c>
      <c r="B238" s="179" t="s">
        <v>308</v>
      </c>
      <c r="C238" s="180" t="s">
        <v>22</v>
      </c>
      <c r="D238" s="181">
        <v>6.78</v>
      </c>
    </row>
    <row r="239" spans="1:4" ht="18.75" customHeight="1">
      <c r="A239" s="3">
        <v>182</v>
      </c>
      <c r="B239" s="182" t="s">
        <v>412</v>
      </c>
      <c r="C239" s="180" t="s">
        <v>22</v>
      </c>
      <c r="D239" s="181">
        <v>5.96</v>
      </c>
    </row>
    <row r="240" spans="1:4" ht="18.75" customHeight="1">
      <c r="A240" s="3">
        <v>195</v>
      </c>
      <c r="B240" s="182" t="s">
        <v>414</v>
      </c>
      <c r="C240" s="180" t="s">
        <v>22</v>
      </c>
      <c r="D240" s="181">
        <v>5.45</v>
      </c>
    </row>
    <row r="241" spans="1:4" ht="18.75" customHeight="1">
      <c r="A241" s="3">
        <v>202</v>
      </c>
      <c r="B241" s="182" t="s">
        <v>411</v>
      </c>
      <c r="C241" s="180" t="s">
        <v>22</v>
      </c>
      <c r="D241" s="181">
        <v>5.19</v>
      </c>
    </row>
    <row r="242" spans="1:4" ht="18.75" customHeight="1">
      <c r="A242" s="3">
        <v>203</v>
      </c>
      <c r="B242" s="182" t="s">
        <v>416</v>
      </c>
      <c r="C242" s="180" t="s">
        <v>22</v>
      </c>
      <c r="D242" s="181">
        <v>5.18</v>
      </c>
    </row>
    <row r="243" spans="1:4" ht="18.75" customHeight="1">
      <c r="A243" s="3">
        <v>204</v>
      </c>
      <c r="B243" s="182" t="s">
        <v>419</v>
      </c>
      <c r="C243" s="180" t="s">
        <v>22</v>
      </c>
      <c r="D243" s="181">
        <v>5.18</v>
      </c>
    </row>
    <row r="244" spans="1:4" ht="18.75" customHeight="1">
      <c r="A244" s="3">
        <v>210</v>
      </c>
      <c r="B244" s="182" t="s">
        <v>413</v>
      </c>
      <c r="C244" s="180" t="s">
        <v>22</v>
      </c>
      <c r="D244" s="181">
        <v>5.0599999999999996</v>
      </c>
    </row>
    <row r="245" spans="1:4" ht="18.75" customHeight="1">
      <c r="A245" s="3">
        <v>216</v>
      </c>
      <c r="B245" s="182" t="s">
        <v>418</v>
      </c>
      <c r="C245" s="180" t="s">
        <v>22</v>
      </c>
      <c r="D245" s="181">
        <v>4.82</v>
      </c>
    </row>
    <row r="246" spans="1:4" ht="18.75" customHeight="1">
      <c r="A246" s="3">
        <v>218</v>
      </c>
      <c r="B246" s="182" t="s">
        <v>421</v>
      </c>
      <c r="C246" s="180" t="s">
        <v>22</v>
      </c>
      <c r="D246" s="181">
        <v>4.8</v>
      </c>
    </row>
    <row r="247" spans="1:4" ht="18.75" customHeight="1">
      <c r="A247" s="3">
        <v>221</v>
      </c>
      <c r="B247" s="179" t="s">
        <v>420</v>
      </c>
      <c r="C247" s="180" t="s">
        <v>22</v>
      </c>
      <c r="D247" s="181">
        <v>4.78</v>
      </c>
    </row>
    <row r="248" spans="1:4" ht="18.75" customHeight="1">
      <c r="A248" s="3">
        <v>224</v>
      </c>
      <c r="B248" s="179" t="s">
        <v>415</v>
      </c>
      <c r="C248" s="180" t="s">
        <v>22</v>
      </c>
      <c r="D248" s="181">
        <v>4.72</v>
      </c>
    </row>
    <row r="249" spans="1:4" ht="18.75" customHeight="1">
      <c r="A249" s="3">
        <v>230</v>
      </c>
      <c r="B249" s="182" t="s">
        <v>422</v>
      </c>
      <c r="C249" s="180" t="s">
        <v>22</v>
      </c>
      <c r="D249" s="181">
        <v>4.37</v>
      </c>
    </row>
    <row r="250" spans="1:4" ht="18.75" customHeight="1">
      <c r="A250" s="3">
        <v>233</v>
      </c>
      <c r="B250" s="182" t="s">
        <v>417</v>
      </c>
      <c r="C250" s="180" t="s">
        <v>22</v>
      </c>
      <c r="D250" s="181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89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314" t="s">
        <v>427</v>
      </c>
      <c r="B1" s="314"/>
      <c r="C1" s="314"/>
      <c r="D1" s="314"/>
      <c r="E1" s="314"/>
      <c r="F1" s="314"/>
      <c r="G1" s="314"/>
      <c r="H1" s="314"/>
    </row>
    <row r="2" spans="1:8">
      <c r="A2" s="62" t="s">
        <v>0</v>
      </c>
      <c r="B2" s="62" t="s">
        <v>1</v>
      </c>
      <c r="C2" s="62" t="s">
        <v>234</v>
      </c>
      <c r="D2" s="88" t="s">
        <v>233</v>
      </c>
      <c r="E2" s="62" t="s">
        <v>0</v>
      </c>
      <c r="F2" s="62" t="s">
        <v>1</v>
      </c>
      <c r="G2" s="62" t="s">
        <v>234</v>
      </c>
      <c r="H2" s="88" t="s">
        <v>233</v>
      </c>
    </row>
    <row r="3" spans="1:8" ht="18.75" customHeight="1">
      <c r="A3" s="3">
        <v>1</v>
      </c>
      <c r="B3" s="217" t="s">
        <v>235</v>
      </c>
      <c r="C3" s="218" t="s">
        <v>167</v>
      </c>
      <c r="D3" s="219">
        <v>8.3130000000000006</v>
      </c>
      <c r="E3" s="3">
        <v>26</v>
      </c>
      <c r="F3" s="223" t="s">
        <v>325</v>
      </c>
      <c r="G3" s="218" t="s">
        <v>22</v>
      </c>
      <c r="H3" s="224">
        <v>7.95</v>
      </c>
    </row>
    <row r="4" spans="1:8" ht="18.75" customHeight="1">
      <c r="A4" s="3">
        <v>2</v>
      </c>
      <c r="B4" s="223" t="s">
        <v>321</v>
      </c>
      <c r="C4" s="218" t="s">
        <v>22</v>
      </c>
      <c r="D4" s="224">
        <v>8.3000000000000007</v>
      </c>
      <c r="E4" s="3">
        <v>27</v>
      </c>
      <c r="F4" s="220" t="s">
        <v>248</v>
      </c>
      <c r="G4" s="218" t="s">
        <v>167</v>
      </c>
      <c r="H4" s="219">
        <v>7.9320000000000004</v>
      </c>
    </row>
    <row r="5" spans="1:8" ht="18.75" customHeight="1">
      <c r="A5" s="3">
        <v>3</v>
      </c>
      <c r="B5" s="214" t="s">
        <v>96</v>
      </c>
      <c r="C5" s="214" t="s">
        <v>21</v>
      </c>
      <c r="D5" s="215">
        <v>8.23</v>
      </c>
      <c r="E5" s="3">
        <v>28</v>
      </c>
      <c r="F5" s="220" t="s">
        <v>243</v>
      </c>
      <c r="G5" s="218" t="s">
        <v>167</v>
      </c>
      <c r="H5" s="219">
        <v>7.9119999999999999</v>
      </c>
    </row>
    <row r="6" spans="1:8" ht="18.75" customHeight="1">
      <c r="A6" s="3">
        <v>4</v>
      </c>
      <c r="B6" s="220" t="s">
        <v>239</v>
      </c>
      <c r="C6" s="218" t="s">
        <v>167</v>
      </c>
      <c r="D6" s="219">
        <v>8.2080000000000002</v>
      </c>
      <c r="E6" s="3">
        <v>29</v>
      </c>
      <c r="F6" s="214" t="s">
        <v>97</v>
      </c>
      <c r="G6" s="214" t="s">
        <v>21</v>
      </c>
      <c r="H6" s="215">
        <v>7.91</v>
      </c>
    </row>
    <row r="7" spans="1:8" ht="18.75" customHeight="1">
      <c r="A7" s="3">
        <v>5</v>
      </c>
      <c r="B7" s="220" t="s">
        <v>237</v>
      </c>
      <c r="C7" s="218" t="s">
        <v>167</v>
      </c>
      <c r="D7" s="219">
        <v>8.2059999999999995</v>
      </c>
      <c r="E7" s="3">
        <v>30</v>
      </c>
      <c r="F7" s="217" t="s">
        <v>241</v>
      </c>
      <c r="G7" s="218" t="s">
        <v>167</v>
      </c>
      <c r="H7" s="219">
        <v>7.883</v>
      </c>
    </row>
    <row r="8" spans="1:8" ht="18.75" customHeight="1">
      <c r="A8" s="3">
        <v>6</v>
      </c>
      <c r="B8" s="217" t="s">
        <v>32</v>
      </c>
      <c r="C8" s="218" t="s">
        <v>23</v>
      </c>
      <c r="D8" s="219">
        <v>8.2010000000000005</v>
      </c>
      <c r="E8" s="3">
        <v>31</v>
      </c>
      <c r="F8" s="221" t="s">
        <v>300</v>
      </c>
      <c r="G8" s="218" t="s">
        <v>159</v>
      </c>
      <c r="H8" s="222">
        <v>7.88</v>
      </c>
    </row>
    <row r="9" spans="1:8" ht="18.75" customHeight="1">
      <c r="A9" s="3">
        <v>7</v>
      </c>
      <c r="B9" s="217" t="s">
        <v>35</v>
      </c>
      <c r="C9" s="218" t="s">
        <v>23</v>
      </c>
      <c r="D9" s="219">
        <v>8.1910000000000007</v>
      </c>
      <c r="E9" s="3">
        <v>32</v>
      </c>
      <c r="F9" s="223" t="s">
        <v>314</v>
      </c>
      <c r="G9" s="218" t="s">
        <v>22</v>
      </c>
      <c r="H9" s="224">
        <v>7.87</v>
      </c>
    </row>
    <row r="10" spans="1:8" ht="18.75" customHeight="1">
      <c r="A10" s="3">
        <v>8</v>
      </c>
      <c r="B10" s="221" t="s">
        <v>297</v>
      </c>
      <c r="C10" s="218" t="s">
        <v>159</v>
      </c>
      <c r="D10" s="222">
        <v>8.14</v>
      </c>
      <c r="E10" s="3">
        <v>33</v>
      </c>
      <c r="F10" s="217" t="s">
        <v>27</v>
      </c>
      <c r="G10" s="218" t="s">
        <v>23</v>
      </c>
      <c r="H10" s="219">
        <v>7.8659999999999997</v>
      </c>
    </row>
    <row r="11" spans="1:8" ht="18.75" customHeight="1">
      <c r="A11" s="3">
        <v>9</v>
      </c>
      <c r="B11" s="217" t="s">
        <v>24</v>
      </c>
      <c r="C11" s="218" t="s">
        <v>23</v>
      </c>
      <c r="D11" s="219">
        <v>8.1219999999999999</v>
      </c>
      <c r="E11" s="3">
        <v>34</v>
      </c>
      <c r="F11" s="214" t="s">
        <v>105</v>
      </c>
      <c r="G11" s="214" t="s">
        <v>21</v>
      </c>
      <c r="H11" s="215">
        <v>7.86</v>
      </c>
    </row>
    <row r="12" spans="1:8" ht="18.75" customHeight="1">
      <c r="A12" s="3">
        <v>10</v>
      </c>
      <c r="B12" s="217" t="s">
        <v>36</v>
      </c>
      <c r="C12" s="218" t="s">
        <v>23</v>
      </c>
      <c r="D12" s="219">
        <v>8.1180000000000003</v>
      </c>
      <c r="E12" s="3">
        <v>35</v>
      </c>
      <c r="F12" s="217" t="s">
        <v>42</v>
      </c>
      <c r="G12" s="218" t="s">
        <v>23</v>
      </c>
      <c r="H12" s="219">
        <v>7.8559999999999999</v>
      </c>
    </row>
    <row r="13" spans="1:8" ht="18.75" customHeight="1">
      <c r="A13" s="3">
        <v>11</v>
      </c>
      <c r="B13" s="220" t="s">
        <v>9</v>
      </c>
      <c r="C13" s="218" t="s">
        <v>167</v>
      </c>
      <c r="D13" s="219">
        <v>8.11</v>
      </c>
      <c r="E13" s="3">
        <v>36</v>
      </c>
      <c r="F13" s="220" t="s">
        <v>250</v>
      </c>
      <c r="G13" s="218" t="s">
        <v>167</v>
      </c>
      <c r="H13" s="219">
        <v>7.8550000000000004</v>
      </c>
    </row>
    <row r="14" spans="1:8" ht="18.75" customHeight="1">
      <c r="A14" s="3">
        <v>12</v>
      </c>
      <c r="B14" s="220" t="s">
        <v>8</v>
      </c>
      <c r="C14" s="218" t="s">
        <v>167</v>
      </c>
      <c r="D14" s="219">
        <v>8.1050000000000004</v>
      </c>
      <c r="E14" s="3">
        <v>37</v>
      </c>
      <c r="F14" s="223" t="s">
        <v>319</v>
      </c>
      <c r="G14" s="218" t="s">
        <v>22</v>
      </c>
      <c r="H14" s="224">
        <v>7.84</v>
      </c>
    </row>
    <row r="15" spans="1:8" ht="18.75" customHeight="1">
      <c r="A15" s="3">
        <v>13</v>
      </c>
      <c r="B15" s="221" t="s">
        <v>294</v>
      </c>
      <c r="C15" s="218" t="s">
        <v>159</v>
      </c>
      <c r="D15" s="222">
        <v>8.1</v>
      </c>
      <c r="E15" s="3">
        <v>38</v>
      </c>
      <c r="F15" s="220" t="s">
        <v>244</v>
      </c>
      <c r="G15" s="218" t="s">
        <v>167</v>
      </c>
      <c r="H15" s="219">
        <v>7.83</v>
      </c>
    </row>
    <row r="16" spans="1:8" ht="18.75" customHeight="1">
      <c r="A16" s="3">
        <v>14</v>
      </c>
      <c r="B16" s="223" t="s">
        <v>326</v>
      </c>
      <c r="C16" s="218" t="s">
        <v>22</v>
      </c>
      <c r="D16" s="224">
        <v>8.09</v>
      </c>
      <c r="E16" s="3">
        <v>39</v>
      </c>
      <c r="F16" s="221" t="s">
        <v>244</v>
      </c>
      <c r="G16" s="218" t="s">
        <v>159</v>
      </c>
      <c r="H16" s="222">
        <v>7.83</v>
      </c>
    </row>
    <row r="17" spans="1:8" ht="18.75" customHeight="1">
      <c r="A17" s="3">
        <v>15</v>
      </c>
      <c r="B17" s="223" t="s">
        <v>323</v>
      </c>
      <c r="C17" s="218" t="s">
        <v>22</v>
      </c>
      <c r="D17" s="224">
        <v>8.06</v>
      </c>
      <c r="E17" s="3">
        <v>40</v>
      </c>
      <c r="F17" s="214" t="s">
        <v>100</v>
      </c>
      <c r="G17" s="214" t="s">
        <v>21</v>
      </c>
      <c r="H17" s="215">
        <v>7.82</v>
      </c>
    </row>
    <row r="18" spans="1:8" ht="18.75" customHeight="1">
      <c r="A18" s="3">
        <v>16</v>
      </c>
      <c r="B18" s="220" t="s">
        <v>240</v>
      </c>
      <c r="C18" s="218" t="s">
        <v>167</v>
      </c>
      <c r="D18" s="219">
        <v>8.0579999999999998</v>
      </c>
      <c r="E18" s="3">
        <v>41</v>
      </c>
      <c r="F18" s="217" t="s">
        <v>69</v>
      </c>
      <c r="G18" s="218" t="s">
        <v>23</v>
      </c>
      <c r="H18" s="219">
        <v>7.7930000000000001</v>
      </c>
    </row>
    <row r="19" spans="1:8" ht="18.75" customHeight="1">
      <c r="A19" s="3">
        <v>17</v>
      </c>
      <c r="B19" s="217" t="s">
        <v>46</v>
      </c>
      <c r="C19" s="218" t="s">
        <v>23</v>
      </c>
      <c r="D19" s="219">
        <v>8.0410000000000004</v>
      </c>
      <c r="E19" s="3">
        <v>42</v>
      </c>
      <c r="F19" s="217" t="s">
        <v>259</v>
      </c>
      <c r="G19" s="218" t="s">
        <v>167</v>
      </c>
      <c r="H19" s="219">
        <v>7.774</v>
      </c>
    </row>
    <row r="20" spans="1:8" ht="18.75" customHeight="1">
      <c r="A20" s="3">
        <v>18</v>
      </c>
      <c r="B20" s="214" t="s">
        <v>98</v>
      </c>
      <c r="C20" s="214" t="s">
        <v>21</v>
      </c>
      <c r="D20" s="215">
        <v>8.0399999999999991</v>
      </c>
      <c r="E20" s="3">
        <v>43</v>
      </c>
      <c r="F20" s="220" t="s">
        <v>253</v>
      </c>
      <c r="G20" s="218" t="s">
        <v>167</v>
      </c>
      <c r="H20" s="219">
        <v>7.7729999999999997</v>
      </c>
    </row>
    <row r="21" spans="1:8" ht="18.75" customHeight="1">
      <c r="A21" s="3">
        <v>19</v>
      </c>
      <c r="B21" s="220" t="s">
        <v>245</v>
      </c>
      <c r="C21" s="218" t="s">
        <v>167</v>
      </c>
      <c r="D21" s="219">
        <v>8.0389999999999997</v>
      </c>
      <c r="E21" s="3">
        <v>44</v>
      </c>
      <c r="F21" s="217" t="s">
        <v>39</v>
      </c>
      <c r="G21" s="218" t="s">
        <v>23</v>
      </c>
      <c r="H21" s="219">
        <v>7.7649999999999997</v>
      </c>
    </row>
    <row r="22" spans="1:8" ht="18.75" customHeight="1">
      <c r="A22" s="3">
        <v>20</v>
      </c>
      <c r="B22" s="220" t="s">
        <v>251</v>
      </c>
      <c r="C22" s="218" t="s">
        <v>167</v>
      </c>
      <c r="D22" s="219">
        <v>8.0039999999999996</v>
      </c>
      <c r="E22" s="3">
        <v>45</v>
      </c>
      <c r="F22" s="220" t="s">
        <v>255</v>
      </c>
      <c r="G22" s="218" t="s">
        <v>167</v>
      </c>
      <c r="H22" s="219">
        <v>7.7610000000000001</v>
      </c>
    </row>
    <row r="23" spans="1:8" ht="18.75" customHeight="1">
      <c r="A23" s="3">
        <v>21</v>
      </c>
      <c r="B23" s="220" t="s">
        <v>242</v>
      </c>
      <c r="C23" s="218" t="s">
        <v>167</v>
      </c>
      <c r="D23" s="219">
        <v>8.0020000000000007</v>
      </c>
      <c r="E23" s="3">
        <v>46</v>
      </c>
      <c r="F23" s="217" t="s">
        <v>50</v>
      </c>
      <c r="G23" s="218" t="s">
        <v>23</v>
      </c>
      <c r="H23" s="219">
        <v>7.7539999999999996</v>
      </c>
    </row>
    <row r="24" spans="1:8" ht="18.75" customHeight="1">
      <c r="A24" s="3">
        <v>22</v>
      </c>
      <c r="B24" s="217" t="s">
        <v>43</v>
      </c>
      <c r="C24" s="218" t="s">
        <v>23</v>
      </c>
      <c r="D24" s="219">
        <v>7.9909999999999997</v>
      </c>
      <c r="E24" s="3">
        <v>47</v>
      </c>
      <c r="F24" s="220" t="s">
        <v>258</v>
      </c>
      <c r="G24" s="218" t="s">
        <v>167</v>
      </c>
      <c r="H24" s="219">
        <v>7.7489999999999997</v>
      </c>
    </row>
    <row r="25" spans="1:8" ht="18.75" customHeight="1">
      <c r="A25" s="3">
        <v>23</v>
      </c>
      <c r="B25" s="220" t="s">
        <v>238</v>
      </c>
      <c r="C25" s="218" t="s">
        <v>167</v>
      </c>
      <c r="D25" s="219">
        <v>7.9850000000000003</v>
      </c>
      <c r="E25" s="3">
        <v>48</v>
      </c>
      <c r="F25" s="220" t="s">
        <v>246</v>
      </c>
      <c r="G25" s="218" t="s">
        <v>167</v>
      </c>
      <c r="H25" s="219">
        <v>7.7320000000000002</v>
      </c>
    </row>
    <row r="26" spans="1:8" ht="18.75" customHeight="1">
      <c r="A26" s="3">
        <v>24</v>
      </c>
      <c r="B26" s="217" t="s">
        <v>75</v>
      </c>
      <c r="C26" s="218" t="s">
        <v>23</v>
      </c>
      <c r="D26" s="219">
        <v>7.9729999999999999</v>
      </c>
      <c r="E26" s="3">
        <v>49</v>
      </c>
      <c r="F26" s="217" t="s">
        <v>45</v>
      </c>
      <c r="G26" s="218" t="s">
        <v>23</v>
      </c>
      <c r="H26" s="219">
        <v>7.7240000000000002</v>
      </c>
    </row>
    <row r="27" spans="1:8" ht="18.75" customHeight="1">
      <c r="A27" s="3">
        <v>25</v>
      </c>
      <c r="B27" s="220" t="s">
        <v>236</v>
      </c>
      <c r="C27" s="218" t="s">
        <v>167</v>
      </c>
      <c r="D27" s="219">
        <v>7.9580000000000002</v>
      </c>
      <c r="E27" s="3">
        <v>50</v>
      </c>
      <c r="F27" s="220" t="s">
        <v>254</v>
      </c>
      <c r="G27" s="218" t="s">
        <v>167</v>
      </c>
      <c r="H27" s="219">
        <v>7.7210000000000001</v>
      </c>
    </row>
    <row r="28" spans="1:8" ht="18.75" customHeight="1">
      <c r="A28" s="3">
        <v>51</v>
      </c>
      <c r="B28" s="220" t="s">
        <v>261</v>
      </c>
      <c r="C28" s="218" t="s">
        <v>167</v>
      </c>
      <c r="D28" s="219">
        <v>7.7060000000000004</v>
      </c>
      <c r="E28" s="3">
        <v>76</v>
      </c>
      <c r="F28" s="214" t="s">
        <v>110</v>
      </c>
      <c r="G28" s="214" t="s">
        <v>21</v>
      </c>
      <c r="H28" s="215">
        <v>7.48</v>
      </c>
    </row>
    <row r="29" spans="1:8" ht="18.75" customHeight="1">
      <c r="A29" s="3">
        <v>52</v>
      </c>
      <c r="B29" s="223" t="s">
        <v>334</v>
      </c>
      <c r="C29" s="218" t="s">
        <v>22</v>
      </c>
      <c r="D29" s="224">
        <v>7.7</v>
      </c>
      <c r="E29" s="3">
        <v>77</v>
      </c>
      <c r="F29" s="220" t="s">
        <v>263</v>
      </c>
      <c r="G29" s="218" t="s">
        <v>167</v>
      </c>
      <c r="H29" s="219">
        <v>7.468</v>
      </c>
    </row>
    <row r="30" spans="1:8" ht="18.75" customHeight="1">
      <c r="A30" s="3">
        <v>53</v>
      </c>
      <c r="B30" s="220" t="s">
        <v>262</v>
      </c>
      <c r="C30" s="218" t="s">
        <v>167</v>
      </c>
      <c r="D30" s="219">
        <v>7.6950000000000003</v>
      </c>
      <c r="E30" s="3">
        <v>78</v>
      </c>
      <c r="F30" s="217" t="s">
        <v>57</v>
      </c>
      <c r="G30" s="218" t="s">
        <v>23</v>
      </c>
      <c r="H30" s="219">
        <v>7.46</v>
      </c>
    </row>
    <row r="31" spans="1:8" ht="18.75" customHeight="1">
      <c r="A31" s="3">
        <v>54</v>
      </c>
      <c r="B31" s="221" t="s">
        <v>295</v>
      </c>
      <c r="C31" s="218" t="s">
        <v>159</v>
      </c>
      <c r="D31" s="222">
        <v>7.69</v>
      </c>
      <c r="E31" s="3">
        <v>79</v>
      </c>
      <c r="F31" s="220" t="s">
        <v>249</v>
      </c>
      <c r="G31" s="218" t="s">
        <v>167</v>
      </c>
      <c r="H31" s="219">
        <v>7.444</v>
      </c>
    </row>
    <row r="32" spans="1:8" ht="18.75" customHeight="1">
      <c r="A32" s="3">
        <v>55</v>
      </c>
      <c r="B32" s="214" t="s">
        <v>101</v>
      </c>
      <c r="C32" s="214" t="s">
        <v>21</v>
      </c>
      <c r="D32" s="215">
        <v>7.68</v>
      </c>
      <c r="E32" s="3">
        <v>80</v>
      </c>
      <c r="F32" s="221" t="s">
        <v>304</v>
      </c>
      <c r="G32" s="218" t="s">
        <v>159</v>
      </c>
      <c r="H32" s="222">
        <v>7.44</v>
      </c>
    </row>
    <row r="33" spans="1:8" ht="18.75" customHeight="1">
      <c r="A33" s="3">
        <v>56</v>
      </c>
      <c r="B33" s="217" t="s">
        <v>59</v>
      </c>
      <c r="C33" s="218" t="s">
        <v>23</v>
      </c>
      <c r="D33" s="219">
        <v>7.6769999999999996</v>
      </c>
      <c r="E33" s="3">
        <v>81</v>
      </c>
      <c r="F33" s="223" t="s">
        <v>311</v>
      </c>
      <c r="G33" s="218" t="s">
        <v>22</v>
      </c>
      <c r="H33" s="224">
        <v>7.42</v>
      </c>
    </row>
    <row r="34" spans="1:8" ht="18.75" customHeight="1">
      <c r="A34" s="3">
        <v>57</v>
      </c>
      <c r="B34" s="217" t="s">
        <v>66</v>
      </c>
      <c r="C34" s="218" t="s">
        <v>23</v>
      </c>
      <c r="D34" s="219">
        <v>7.6710000000000003</v>
      </c>
      <c r="E34" s="3">
        <v>82</v>
      </c>
      <c r="F34" s="220" t="s">
        <v>265</v>
      </c>
      <c r="G34" s="218" t="s">
        <v>167</v>
      </c>
      <c r="H34" s="219">
        <v>7.4169999999999998</v>
      </c>
    </row>
    <row r="35" spans="1:8" ht="18.75" customHeight="1">
      <c r="A35" s="3">
        <v>58</v>
      </c>
      <c r="B35" s="214" t="s">
        <v>99</v>
      </c>
      <c r="C35" s="214" t="s">
        <v>21</v>
      </c>
      <c r="D35" s="215">
        <v>7.67</v>
      </c>
      <c r="E35" s="3">
        <v>83</v>
      </c>
      <c r="F35" s="214" t="s">
        <v>102</v>
      </c>
      <c r="G35" s="214" t="s">
        <v>21</v>
      </c>
      <c r="H35" s="215">
        <v>7.4</v>
      </c>
    </row>
    <row r="36" spans="1:8" ht="18.75" customHeight="1">
      <c r="A36" s="3">
        <v>59</v>
      </c>
      <c r="B36" s="214" t="s">
        <v>406</v>
      </c>
      <c r="C36" s="214" t="s">
        <v>21</v>
      </c>
      <c r="D36" s="215">
        <v>7.66</v>
      </c>
      <c r="E36" s="3">
        <v>84</v>
      </c>
      <c r="F36" s="220" t="s">
        <v>264</v>
      </c>
      <c r="G36" s="218" t="s">
        <v>167</v>
      </c>
      <c r="H36" s="219">
        <v>7.3970000000000002</v>
      </c>
    </row>
    <row r="37" spans="1:8" ht="18.75" customHeight="1">
      <c r="A37" s="3">
        <v>60</v>
      </c>
      <c r="B37" s="217" t="s">
        <v>28</v>
      </c>
      <c r="C37" s="218" t="s">
        <v>23</v>
      </c>
      <c r="D37" s="219">
        <v>7.65</v>
      </c>
      <c r="E37" s="3">
        <v>85</v>
      </c>
      <c r="F37" s="223" t="s">
        <v>313</v>
      </c>
      <c r="G37" s="218" t="s">
        <v>22</v>
      </c>
      <c r="H37" s="224">
        <v>7.39</v>
      </c>
    </row>
    <row r="38" spans="1:8" ht="18.75" customHeight="1">
      <c r="A38" s="3">
        <v>61</v>
      </c>
      <c r="B38" s="221" t="s">
        <v>303</v>
      </c>
      <c r="C38" s="218" t="s">
        <v>159</v>
      </c>
      <c r="D38" s="222">
        <v>7.64</v>
      </c>
      <c r="E38" s="3">
        <v>86</v>
      </c>
      <c r="F38" s="214" t="s">
        <v>106</v>
      </c>
      <c r="G38" s="214" t="s">
        <v>21</v>
      </c>
      <c r="H38" s="215">
        <v>7.38</v>
      </c>
    </row>
    <row r="39" spans="1:8" ht="18.75" customHeight="1">
      <c r="A39" s="3">
        <v>62</v>
      </c>
      <c r="B39" s="214" t="s">
        <v>34</v>
      </c>
      <c r="C39" s="214" t="s">
        <v>21</v>
      </c>
      <c r="D39" s="215">
        <v>7.64</v>
      </c>
      <c r="E39" s="3">
        <v>87</v>
      </c>
      <c r="F39" s="217" t="s">
        <v>76</v>
      </c>
      <c r="G39" s="218" t="s">
        <v>23</v>
      </c>
      <c r="H39" s="219">
        <v>7.3730000000000002</v>
      </c>
    </row>
    <row r="40" spans="1:8" ht="18.75" customHeight="1">
      <c r="A40" s="3">
        <v>63</v>
      </c>
      <c r="B40" s="217" t="s">
        <v>53</v>
      </c>
      <c r="C40" s="218" t="s">
        <v>23</v>
      </c>
      <c r="D40" s="219">
        <v>7.6120000000000001</v>
      </c>
      <c r="E40" s="3">
        <v>88</v>
      </c>
      <c r="F40" s="223" t="s">
        <v>330</v>
      </c>
      <c r="G40" s="218" t="s">
        <v>22</v>
      </c>
      <c r="H40" s="224">
        <v>7.36</v>
      </c>
    </row>
    <row r="41" spans="1:8" ht="18.75" customHeight="1">
      <c r="A41" s="3">
        <v>64</v>
      </c>
      <c r="B41" s="217" t="s">
        <v>65</v>
      </c>
      <c r="C41" s="218" t="s">
        <v>23</v>
      </c>
      <c r="D41" s="219">
        <v>7.601</v>
      </c>
      <c r="E41" s="3">
        <v>89</v>
      </c>
      <c r="F41" s="223" t="s">
        <v>317</v>
      </c>
      <c r="G41" s="218" t="s">
        <v>22</v>
      </c>
      <c r="H41" s="224">
        <v>7.35</v>
      </c>
    </row>
    <row r="42" spans="1:8" ht="18.75" customHeight="1">
      <c r="A42" s="3">
        <v>65</v>
      </c>
      <c r="B42" s="220" t="s">
        <v>256</v>
      </c>
      <c r="C42" s="218" t="s">
        <v>167</v>
      </c>
      <c r="D42" s="219">
        <v>7.5919999999999996</v>
      </c>
      <c r="E42" s="3">
        <v>90</v>
      </c>
      <c r="F42" s="223" t="s">
        <v>333</v>
      </c>
      <c r="G42" s="218" t="s">
        <v>22</v>
      </c>
      <c r="H42" s="224">
        <v>7.35</v>
      </c>
    </row>
    <row r="43" spans="1:8" ht="18.75" customHeight="1">
      <c r="A43" s="3">
        <v>66</v>
      </c>
      <c r="B43" s="217" t="s">
        <v>73</v>
      </c>
      <c r="C43" s="218" t="s">
        <v>23</v>
      </c>
      <c r="D43" s="219">
        <v>7.577</v>
      </c>
      <c r="E43" s="3">
        <v>91</v>
      </c>
      <c r="F43" s="221" t="s">
        <v>301</v>
      </c>
      <c r="G43" s="218" t="s">
        <v>159</v>
      </c>
      <c r="H43" s="222">
        <v>7.35</v>
      </c>
    </row>
    <row r="44" spans="1:8" ht="18.75" customHeight="1">
      <c r="A44" s="3">
        <v>67</v>
      </c>
      <c r="B44" s="221" t="s">
        <v>305</v>
      </c>
      <c r="C44" s="218" t="s">
        <v>159</v>
      </c>
      <c r="D44" s="222">
        <v>7.56</v>
      </c>
      <c r="E44" s="3">
        <v>92</v>
      </c>
      <c r="F44" s="217" t="s">
        <v>37</v>
      </c>
      <c r="G44" s="218" t="s">
        <v>23</v>
      </c>
      <c r="H44" s="219">
        <v>7.3470000000000004</v>
      </c>
    </row>
    <row r="45" spans="1:8" ht="18.75" customHeight="1">
      <c r="A45" s="3">
        <v>68</v>
      </c>
      <c r="B45" s="220" t="s">
        <v>252</v>
      </c>
      <c r="C45" s="218" t="s">
        <v>167</v>
      </c>
      <c r="D45" s="219">
        <v>7.5529999999999999</v>
      </c>
      <c r="E45" s="3">
        <v>93</v>
      </c>
      <c r="F45" s="217" t="s">
        <v>33</v>
      </c>
      <c r="G45" s="218" t="s">
        <v>23</v>
      </c>
      <c r="H45" s="219">
        <v>7.3440000000000003</v>
      </c>
    </row>
    <row r="46" spans="1:8" ht="18.75" customHeight="1">
      <c r="A46" s="3">
        <v>69</v>
      </c>
      <c r="B46" s="220" t="s">
        <v>257</v>
      </c>
      <c r="C46" s="218" t="s">
        <v>167</v>
      </c>
      <c r="D46" s="219">
        <v>7.548</v>
      </c>
      <c r="E46" s="3">
        <v>94</v>
      </c>
      <c r="F46" s="223" t="s">
        <v>310</v>
      </c>
      <c r="G46" s="218" t="s">
        <v>22</v>
      </c>
      <c r="H46" s="224">
        <v>7.34</v>
      </c>
    </row>
    <row r="47" spans="1:8" ht="18.75" customHeight="1">
      <c r="A47" s="3">
        <v>70</v>
      </c>
      <c r="B47" s="223" t="s">
        <v>329</v>
      </c>
      <c r="C47" s="218" t="s">
        <v>22</v>
      </c>
      <c r="D47" s="224">
        <v>7.52</v>
      </c>
      <c r="E47" s="3">
        <v>95</v>
      </c>
      <c r="F47" s="220" t="s">
        <v>10</v>
      </c>
      <c r="G47" s="218" t="s">
        <v>167</v>
      </c>
      <c r="H47" s="219">
        <v>7.3390000000000004</v>
      </c>
    </row>
    <row r="48" spans="1:8" ht="18.75" customHeight="1">
      <c r="A48" s="3">
        <v>71</v>
      </c>
      <c r="B48" s="214" t="s">
        <v>108</v>
      </c>
      <c r="C48" s="214" t="s">
        <v>21</v>
      </c>
      <c r="D48" s="215">
        <v>7.52</v>
      </c>
      <c r="E48" s="3">
        <v>96</v>
      </c>
      <c r="F48" s="221" t="s">
        <v>296</v>
      </c>
      <c r="G48" s="218" t="s">
        <v>159</v>
      </c>
      <c r="H48" s="222">
        <v>7.33</v>
      </c>
    </row>
    <row r="49" spans="1:8" ht="18.75" customHeight="1">
      <c r="A49" s="3">
        <v>72</v>
      </c>
      <c r="B49" s="220" t="s">
        <v>268</v>
      </c>
      <c r="C49" s="218" t="s">
        <v>167</v>
      </c>
      <c r="D49" s="219">
        <v>7.5069999999999997</v>
      </c>
      <c r="E49" s="3">
        <v>97</v>
      </c>
      <c r="F49" s="214" t="s">
        <v>107</v>
      </c>
      <c r="G49" s="214" t="s">
        <v>21</v>
      </c>
      <c r="H49" s="215">
        <v>7.33</v>
      </c>
    </row>
    <row r="50" spans="1:8" ht="18.75" customHeight="1">
      <c r="A50" s="3">
        <v>73</v>
      </c>
      <c r="B50" s="223" t="s">
        <v>320</v>
      </c>
      <c r="C50" s="218" t="s">
        <v>22</v>
      </c>
      <c r="D50" s="224">
        <v>7.5</v>
      </c>
      <c r="E50" s="3">
        <v>98</v>
      </c>
      <c r="F50" s="220" t="s">
        <v>12</v>
      </c>
      <c r="G50" s="218" t="s">
        <v>167</v>
      </c>
      <c r="H50" s="219">
        <v>7.3209999999999997</v>
      </c>
    </row>
    <row r="51" spans="1:8" ht="18.75" customHeight="1">
      <c r="A51" s="3">
        <v>74</v>
      </c>
      <c r="B51" s="221" t="s">
        <v>290</v>
      </c>
      <c r="C51" s="218" t="s">
        <v>159</v>
      </c>
      <c r="D51" s="222">
        <v>7.5</v>
      </c>
      <c r="E51" s="3">
        <v>99</v>
      </c>
      <c r="F51" s="214" t="s">
        <v>25</v>
      </c>
      <c r="G51" s="214" t="s">
        <v>21</v>
      </c>
      <c r="H51" s="215">
        <v>7.31</v>
      </c>
    </row>
    <row r="52" spans="1:8" ht="18.75" customHeight="1">
      <c r="A52" s="3">
        <v>75</v>
      </c>
      <c r="B52" s="223" t="s">
        <v>309</v>
      </c>
      <c r="C52" s="218" t="s">
        <v>22</v>
      </c>
      <c r="D52" s="224">
        <v>7.48</v>
      </c>
      <c r="E52" s="3">
        <v>100</v>
      </c>
      <c r="F52" s="217" t="s">
        <v>247</v>
      </c>
      <c r="G52" s="218" t="s">
        <v>167</v>
      </c>
      <c r="H52" s="219">
        <v>7.3040000000000003</v>
      </c>
    </row>
    <row r="53" spans="1:8" ht="18.75" customHeight="1">
      <c r="A53" s="3">
        <v>101</v>
      </c>
      <c r="B53" s="217" t="s">
        <v>60</v>
      </c>
      <c r="C53" s="218" t="s">
        <v>23</v>
      </c>
      <c r="D53" s="219">
        <v>7.3029999999999999</v>
      </c>
      <c r="E53" s="3">
        <v>126</v>
      </c>
      <c r="F53" s="223" t="s">
        <v>327</v>
      </c>
      <c r="G53" s="218" t="s">
        <v>22</v>
      </c>
      <c r="H53" s="224">
        <v>7.06</v>
      </c>
    </row>
    <row r="54" spans="1:8" ht="18.75" customHeight="1">
      <c r="A54" s="3">
        <v>102</v>
      </c>
      <c r="B54" s="217" t="s">
        <v>55</v>
      </c>
      <c r="C54" s="218" t="s">
        <v>23</v>
      </c>
      <c r="D54" s="219">
        <v>7.3010000000000002</v>
      </c>
      <c r="E54" s="3">
        <v>127</v>
      </c>
      <c r="F54" s="214" t="s">
        <v>103</v>
      </c>
      <c r="G54" s="214" t="s">
        <v>21</v>
      </c>
      <c r="H54" s="215">
        <v>7.06</v>
      </c>
    </row>
    <row r="55" spans="1:8" ht="18.75" customHeight="1">
      <c r="A55" s="3">
        <v>103</v>
      </c>
      <c r="B55" s="217" t="s">
        <v>266</v>
      </c>
      <c r="C55" s="218" t="s">
        <v>167</v>
      </c>
      <c r="D55" s="219">
        <v>7.2939999999999996</v>
      </c>
      <c r="E55" s="3">
        <v>128</v>
      </c>
      <c r="F55" s="214" t="s">
        <v>104</v>
      </c>
      <c r="G55" s="214" t="s">
        <v>21</v>
      </c>
      <c r="H55" s="215">
        <v>7.06</v>
      </c>
    </row>
    <row r="56" spans="1:8" ht="18.75" customHeight="1">
      <c r="A56" s="3">
        <v>104</v>
      </c>
      <c r="B56" s="223" t="s">
        <v>324</v>
      </c>
      <c r="C56" s="218" t="s">
        <v>22</v>
      </c>
      <c r="D56" s="224">
        <v>7.29</v>
      </c>
      <c r="E56" s="3">
        <v>129</v>
      </c>
      <c r="F56" s="223" t="s">
        <v>312</v>
      </c>
      <c r="G56" s="218" t="s">
        <v>22</v>
      </c>
      <c r="H56" s="224">
        <v>7.04</v>
      </c>
    </row>
    <row r="57" spans="1:8" ht="18.75" customHeight="1">
      <c r="A57" s="3">
        <v>105</v>
      </c>
      <c r="B57" s="223" t="s">
        <v>331</v>
      </c>
      <c r="C57" s="218" t="s">
        <v>22</v>
      </c>
      <c r="D57" s="224">
        <v>7.29</v>
      </c>
      <c r="E57" s="3">
        <v>130</v>
      </c>
      <c r="F57" s="220" t="s">
        <v>267</v>
      </c>
      <c r="G57" s="218" t="s">
        <v>167</v>
      </c>
      <c r="H57" s="219">
        <v>7.024</v>
      </c>
    </row>
    <row r="58" spans="1:8" ht="18.75" customHeight="1">
      <c r="A58" s="3">
        <v>106</v>
      </c>
      <c r="B58" s="221" t="s">
        <v>8</v>
      </c>
      <c r="C58" s="218" t="s">
        <v>159</v>
      </c>
      <c r="D58" s="222">
        <v>7.29</v>
      </c>
      <c r="E58" s="3">
        <v>131</v>
      </c>
      <c r="F58" s="220" t="s">
        <v>11</v>
      </c>
      <c r="G58" s="218" t="s">
        <v>167</v>
      </c>
      <c r="H58" s="219">
        <v>7.0209999999999999</v>
      </c>
    </row>
    <row r="59" spans="1:8" ht="18.75" customHeight="1">
      <c r="A59" s="3">
        <v>107</v>
      </c>
      <c r="B59" s="221" t="s">
        <v>292</v>
      </c>
      <c r="C59" s="218" t="s">
        <v>159</v>
      </c>
      <c r="D59" s="222">
        <v>7.26</v>
      </c>
      <c r="E59" s="3">
        <v>132</v>
      </c>
      <c r="F59" s="217" t="s">
        <v>271</v>
      </c>
      <c r="G59" s="218" t="s">
        <v>167</v>
      </c>
      <c r="H59" s="219">
        <v>7.016</v>
      </c>
    </row>
    <row r="60" spans="1:8" ht="18.75" customHeight="1">
      <c r="A60" s="3">
        <v>108</v>
      </c>
      <c r="B60" s="217" t="s">
        <v>7</v>
      </c>
      <c r="C60" s="218" t="s">
        <v>167</v>
      </c>
      <c r="D60" s="219">
        <v>7.2469999999999999</v>
      </c>
      <c r="E60" s="3">
        <v>133</v>
      </c>
      <c r="F60" s="217" t="s">
        <v>58</v>
      </c>
      <c r="G60" s="218" t="s">
        <v>23</v>
      </c>
      <c r="H60" s="219">
        <v>7.0140000000000002</v>
      </c>
    </row>
    <row r="61" spans="1:8" ht="18.75" customHeight="1">
      <c r="A61" s="3">
        <v>109</v>
      </c>
      <c r="B61" s="223" t="s">
        <v>318</v>
      </c>
      <c r="C61" s="218" t="s">
        <v>22</v>
      </c>
      <c r="D61" s="224">
        <v>7.24</v>
      </c>
      <c r="E61" s="3">
        <v>134</v>
      </c>
      <c r="F61" s="214" t="s">
        <v>114</v>
      </c>
      <c r="G61" s="214" t="s">
        <v>21</v>
      </c>
      <c r="H61" s="215">
        <v>7</v>
      </c>
    </row>
    <row r="62" spans="1:8" ht="18.75" customHeight="1">
      <c r="A62" s="3">
        <v>110</v>
      </c>
      <c r="B62" s="223" t="s">
        <v>328</v>
      </c>
      <c r="C62" s="218" t="s">
        <v>22</v>
      </c>
      <c r="D62" s="224">
        <v>7.24</v>
      </c>
      <c r="E62" s="3">
        <v>135</v>
      </c>
      <c r="F62" s="217" t="s">
        <v>83</v>
      </c>
      <c r="G62" s="218" t="s">
        <v>23</v>
      </c>
      <c r="H62" s="219">
        <v>6.9950000000000001</v>
      </c>
    </row>
    <row r="63" spans="1:8" ht="18.75" customHeight="1">
      <c r="A63" s="3">
        <v>111</v>
      </c>
      <c r="B63" s="220" t="s">
        <v>272</v>
      </c>
      <c r="C63" s="218" t="s">
        <v>167</v>
      </c>
      <c r="D63" s="219">
        <v>7.2320000000000002</v>
      </c>
      <c r="E63" s="3">
        <v>136</v>
      </c>
      <c r="F63" s="223" t="s">
        <v>332</v>
      </c>
      <c r="G63" s="218" t="s">
        <v>22</v>
      </c>
      <c r="H63" s="224">
        <v>6.99</v>
      </c>
    </row>
    <row r="64" spans="1:8" ht="18.75" customHeight="1">
      <c r="A64" s="3">
        <v>112</v>
      </c>
      <c r="B64" s="223" t="s">
        <v>322</v>
      </c>
      <c r="C64" s="218" t="s">
        <v>22</v>
      </c>
      <c r="D64" s="224">
        <v>7.23</v>
      </c>
      <c r="E64" s="3">
        <v>137</v>
      </c>
      <c r="F64" s="217" t="s">
        <v>80</v>
      </c>
      <c r="G64" s="218" t="s">
        <v>23</v>
      </c>
      <c r="H64" s="219">
        <v>6.9820000000000002</v>
      </c>
    </row>
    <row r="65" spans="1:8" ht="18.75" customHeight="1">
      <c r="A65" s="3">
        <v>113</v>
      </c>
      <c r="B65" s="217" t="s">
        <v>26</v>
      </c>
      <c r="C65" s="218" t="s">
        <v>23</v>
      </c>
      <c r="D65" s="219">
        <v>7.2270000000000003</v>
      </c>
      <c r="E65" s="3">
        <v>138</v>
      </c>
      <c r="F65" s="221" t="s">
        <v>286</v>
      </c>
      <c r="G65" s="218" t="s">
        <v>159</v>
      </c>
      <c r="H65" s="222">
        <v>6.98</v>
      </c>
    </row>
    <row r="66" spans="1:8" ht="18.75" customHeight="1">
      <c r="A66" s="3">
        <v>114</v>
      </c>
      <c r="B66" s="217" t="s">
        <v>70</v>
      </c>
      <c r="C66" s="218" t="s">
        <v>23</v>
      </c>
      <c r="D66" s="219">
        <v>7.2270000000000003</v>
      </c>
      <c r="E66" s="3">
        <v>139</v>
      </c>
      <c r="F66" s="221" t="s">
        <v>298</v>
      </c>
      <c r="G66" s="218" t="s">
        <v>159</v>
      </c>
      <c r="H66" s="222">
        <v>6.97</v>
      </c>
    </row>
    <row r="67" spans="1:8" ht="18.75" customHeight="1">
      <c r="A67" s="3">
        <v>115</v>
      </c>
      <c r="B67" s="220" t="s">
        <v>260</v>
      </c>
      <c r="C67" s="218" t="s">
        <v>167</v>
      </c>
      <c r="D67" s="219">
        <v>7.2220000000000004</v>
      </c>
      <c r="E67" s="3">
        <v>140</v>
      </c>
      <c r="F67" s="223" t="s">
        <v>335</v>
      </c>
      <c r="G67" s="218" t="s">
        <v>22</v>
      </c>
      <c r="H67" s="224">
        <v>6.95</v>
      </c>
    </row>
    <row r="68" spans="1:8" ht="18.75" customHeight="1">
      <c r="A68" s="3">
        <v>116</v>
      </c>
      <c r="B68" s="225" t="s">
        <v>336</v>
      </c>
      <c r="C68" s="218" t="s">
        <v>22</v>
      </c>
      <c r="D68" s="224">
        <v>7.22</v>
      </c>
      <c r="E68" s="3">
        <v>141</v>
      </c>
      <c r="F68" s="217" t="s">
        <v>48</v>
      </c>
      <c r="G68" s="218" t="s">
        <v>23</v>
      </c>
      <c r="H68" s="219">
        <v>6.95</v>
      </c>
    </row>
    <row r="69" spans="1:8" ht="18.75" customHeight="1">
      <c r="A69" s="3">
        <v>117</v>
      </c>
      <c r="B69" s="214" t="s">
        <v>112</v>
      </c>
      <c r="C69" s="214" t="s">
        <v>21</v>
      </c>
      <c r="D69" s="215">
        <v>7.2</v>
      </c>
      <c r="E69" s="3">
        <v>142</v>
      </c>
      <c r="F69" s="220" t="s">
        <v>276</v>
      </c>
      <c r="G69" s="218" t="s">
        <v>167</v>
      </c>
      <c r="H69" s="219">
        <v>6.8959999999999999</v>
      </c>
    </row>
    <row r="70" spans="1:8" ht="18.75" customHeight="1">
      <c r="A70" s="3">
        <v>118</v>
      </c>
      <c r="B70" s="217" t="s">
        <v>270</v>
      </c>
      <c r="C70" s="218" t="s">
        <v>167</v>
      </c>
      <c r="D70" s="219">
        <v>7.1959999999999997</v>
      </c>
      <c r="E70" s="3">
        <v>143</v>
      </c>
      <c r="F70" s="220" t="s">
        <v>277</v>
      </c>
      <c r="G70" s="218" t="s">
        <v>167</v>
      </c>
      <c r="H70" s="219">
        <v>6.89</v>
      </c>
    </row>
    <row r="71" spans="1:8" ht="18.75" customHeight="1">
      <c r="A71" s="3">
        <v>119</v>
      </c>
      <c r="B71" s="220" t="s">
        <v>278</v>
      </c>
      <c r="C71" s="218" t="s">
        <v>167</v>
      </c>
      <c r="D71" s="219">
        <v>7.17</v>
      </c>
      <c r="E71" s="3">
        <v>144</v>
      </c>
      <c r="F71" s="214" t="s">
        <v>113</v>
      </c>
      <c r="G71" s="214" t="s">
        <v>21</v>
      </c>
      <c r="H71" s="215">
        <v>6.88</v>
      </c>
    </row>
    <row r="72" spans="1:8" ht="18.75" customHeight="1">
      <c r="A72" s="3">
        <v>120</v>
      </c>
      <c r="B72" s="217" t="s">
        <v>74</v>
      </c>
      <c r="C72" s="218" t="s">
        <v>23</v>
      </c>
      <c r="D72" s="219">
        <v>7.1529999999999996</v>
      </c>
      <c r="E72" s="3">
        <v>145</v>
      </c>
      <c r="F72" s="221" t="s">
        <v>285</v>
      </c>
      <c r="G72" s="218" t="s">
        <v>159</v>
      </c>
      <c r="H72" s="222">
        <v>6.85</v>
      </c>
    </row>
    <row r="73" spans="1:8" ht="18.75" customHeight="1">
      <c r="A73" s="3">
        <v>121</v>
      </c>
      <c r="B73" s="221" t="s">
        <v>299</v>
      </c>
      <c r="C73" s="218" t="s">
        <v>159</v>
      </c>
      <c r="D73" s="222">
        <v>7.13</v>
      </c>
      <c r="E73" s="3">
        <v>146</v>
      </c>
      <c r="F73" s="214" t="s">
        <v>115</v>
      </c>
      <c r="G73" s="214" t="s">
        <v>21</v>
      </c>
      <c r="H73" s="215">
        <v>6.85</v>
      </c>
    </row>
    <row r="74" spans="1:8" ht="18.75" customHeight="1">
      <c r="A74" s="3">
        <v>122</v>
      </c>
      <c r="B74" s="223" t="s">
        <v>316</v>
      </c>
      <c r="C74" s="218" t="s">
        <v>22</v>
      </c>
      <c r="D74" s="224">
        <v>7.12</v>
      </c>
      <c r="E74" s="3">
        <v>147</v>
      </c>
      <c r="F74" s="220" t="s">
        <v>282</v>
      </c>
      <c r="G74" s="218" t="s">
        <v>167</v>
      </c>
      <c r="H74" s="219">
        <v>6.8170000000000002</v>
      </c>
    </row>
    <row r="75" spans="1:8" ht="18.75" customHeight="1">
      <c r="A75" s="3">
        <v>123</v>
      </c>
      <c r="B75" s="214" t="s">
        <v>111</v>
      </c>
      <c r="C75" s="214" t="s">
        <v>21</v>
      </c>
      <c r="D75" s="215">
        <v>7.12</v>
      </c>
      <c r="E75" s="3">
        <v>148</v>
      </c>
      <c r="F75" s="223" t="s">
        <v>308</v>
      </c>
      <c r="G75" s="218" t="s">
        <v>22</v>
      </c>
      <c r="H75" s="224">
        <v>6.78</v>
      </c>
    </row>
    <row r="76" spans="1:8" ht="18.75" customHeight="1">
      <c r="A76" s="3">
        <v>124</v>
      </c>
      <c r="B76" s="221" t="s">
        <v>289</v>
      </c>
      <c r="C76" s="218" t="s">
        <v>159</v>
      </c>
      <c r="D76" s="222">
        <v>7.09</v>
      </c>
      <c r="E76" s="3">
        <v>149</v>
      </c>
      <c r="F76" s="214" t="s">
        <v>109</v>
      </c>
      <c r="G76" s="214" t="s">
        <v>21</v>
      </c>
      <c r="H76" s="215">
        <v>6.76</v>
      </c>
    </row>
    <row r="77" spans="1:8" ht="18.75" customHeight="1">
      <c r="A77" s="3">
        <v>125</v>
      </c>
      <c r="B77" s="223" t="s">
        <v>315</v>
      </c>
      <c r="C77" s="218" t="s">
        <v>22</v>
      </c>
      <c r="D77" s="224">
        <v>7.07</v>
      </c>
      <c r="E77" s="3">
        <v>150</v>
      </c>
      <c r="F77" s="221" t="s">
        <v>302</v>
      </c>
      <c r="G77" s="218" t="s">
        <v>159</v>
      </c>
      <c r="H77" s="222">
        <v>6.73</v>
      </c>
    </row>
    <row r="78" spans="1:8" ht="18.75" customHeight="1">
      <c r="A78" s="3">
        <v>151</v>
      </c>
      <c r="B78" s="221" t="s">
        <v>287</v>
      </c>
      <c r="C78" s="218" t="s">
        <v>159</v>
      </c>
      <c r="D78" s="222">
        <v>6.72</v>
      </c>
      <c r="E78" s="3">
        <v>176</v>
      </c>
      <c r="F78" s="214" t="s">
        <v>116</v>
      </c>
      <c r="G78" s="214" t="s">
        <v>21</v>
      </c>
      <c r="H78" s="215">
        <v>6.25</v>
      </c>
    </row>
    <row r="79" spans="1:8" ht="18.75" customHeight="1">
      <c r="A79" s="3">
        <v>152</v>
      </c>
      <c r="B79" s="221" t="s">
        <v>306</v>
      </c>
      <c r="C79" s="218" t="s">
        <v>159</v>
      </c>
      <c r="D79" s="222">
        <v>6.71</v>
      </c>
      <c r="E79" s="3">
        <v>177</v>
      </c>
      <c r="F79" s="217" t="s">
        <v>68</v>
      </c>
      <c r="G79" s="218" t="s">
        <v>23</v>
      </c>
      <c r="H79" s="219">
        <v>6.1070000000000002</v>
      </c>
    </row>
    <row r="80" spans="1:8" ht="18.75" customHeight="1">
      <c r="A80" s="3">
        <v>153</v>
      </c>
      <c r="B80" s="221" t="s">
        <v>307</v>
      </c>
      <c r="C80" s="218" t="s">
        <v>159</v>
      </c>
      <c r="D80" s="222">
        <v>6.7</v>
      </c>
      <c r="E80" s="3">
        <v>178</v>
      </c>
      <c r="F80" s="220" t="s">
        <v>279</v>
      </c>
      <c r="G80" s="218" t="s">
        <v>167</v>
      </c>
      <c r="H80" s="219">
        <v>6.0960000000000001</v>
      </c>
    </row>
    <row r="81" spans="1:8" ht="18.75" customHeight="1">
      <c r="A81" s="3">
        <v>154</v>
      </c>
      <c r="B81" s="217" t="s">
        <v>82</v>
      </c>
      <c r="C81" s="218" t="s">
        <v>23</v>
      </c>
      <c r="D81" s="219">
        <v>6.681</v>
      </c>
      <c r="E81" s="3">
        <v>179</v>
      </c>
      <c r="F81" s="216" t="s">
        <v>117</v>
      </c>
      <c r="G81" s="214" t="s">
        <v>21</v>
      </c>
      <c r="H81" s="215">
        <v>6.09</v>
      </c>
    </row>
    <row r="82" spans="1:8" ht="18.75" customHeight="1">
      <c r="A82" s="3">
        <v>155</v>
      </c>
      <c r="B82" s="220" t="s">
        <v>273</v>
      </c>
      <c r="C82" s="218" t="s">
        <v>167</v>
      </c>
      <c r="D82" s="219">
        <v>6.6660000000000004</v>
      </c>
      <c r="E82" s="3">
        <v>180</v>
      </c>
      <c r="F82" s="220" t="s">
        <v>280</v>
      </c>
      <c r="G82" s="218" t="s">
        <v>167</v>
      </c>
      <c r="H82" s="219">
        <v>5.9969999999999999</v>
      </c>
    </row>
    <row r="83" spans="1:8" ht="18.75" customHeight="1">
      <c r="A83" s="3">
        <v>156</v>
      </c>
      <c r="B83" s="217" t="s">
        <v>29</v>
      </c>
      <c r="C83" s="218" t="s">
        <v>23</v>
      </c>
      <c r="D83" s="219">
        <v>6.649</v>
      </c>
      <c r="E83" s="3">
        <v>181</v>
      </c>
      <c r="F83" s="214" t="s">
        <v>123</v>
      </c>
      <c r="G83" s="214" t="s">
        <v>21</v>
      </c>
      <c r="H83" s="215">
        <v>5.97</v>
      </c>
    </row>
    <row r="84" spans="1:8" ht="18.75" customHeight="1">
      <c r="A84" s="3">
        <v>157</v>
      </c>
      <c r="B84" s="217" t="s">
        <v>62</v>
      </c>
      <c r="C84" s="218" t="s">
        <v>23</v>
      </c>
      <c r="D84" s="219">
        <v>6.6449999999999996</v>
      </c>
      <c r="E84" s="3">
        <v>182</v>
      </c>
      <c r="F84" s="225" t="s">
        <v>412</v>
      </c>
      <c r="G84" s="218" t="s">
        <v>22</v>
      </c>
      <c r="H84" s="224">
        <v>5.96</v>
      </c>
    </row>
    <row r="85" spans="1:8" ht="18.75" customHeight="1">
      <c r="A85" s="3">
        <v>158</v>
      </c>
      <c r="B85" s="217" t="s">
        <v>78</v>
      </c>
      <c r="C85" s="218" t="s">
        <v>23</v>
      </c>
      <c r="D85" s="219">
        <v>6.5919999999999996</v>
      </c>
      <c r="E85" s="3">
        <v>183</v>
      </c>
      <c r="F85" s="217" t="s">
        <v>81</v>
      </c>
      <c r="G85" s="218" t="s">
        <v>23</v>
      </c>
      <c r="H85" s="219">
        <v>5.94</v>
      </c>
    </row>
    <row r="86" spans="1:8" ht="18.75" customHeight="1">
      <c r="A86" s="3">
        <v>159</v>
      </c>
      <c r="B86" s="220" t="s">
        <v>269</v>
      </c>
      <c r="C86" s="218" t="s">
        <v>167</v>
      </c>
      <c r="D86" s="219">
        <v>6.5709999999999997</v>
      </c>
      <c r="E86" s="3">
        <v>184</v>
      </c>
      <c r="F86" s="214" t="s">
        <v>118</v>
      </c>
      <c r="G86" s="214" t="s">
        <v>21</v>
      </c>
      <c r="H86" s="215">
        <v>5.94</v>
      </c>
    </row>
    <row r="87" spans="1:8" ht="18.75" customHeight="1">
      <c r="A87" s="3">
        <v>160</v>
      </c>
      <c r="B87" s="217" t="s">
        <v>34</v>
      </c>
      <c r="C87" s="218" t="s">
        <v>23</v>
      </c>
      <c r="D87" s="219">
        <v>6.5579999999999998</v>
      </c>
      <c r="E87" s="3">
        <v>185</v>
      </c>
      <c r="F87" s="217" t="s">
        <v>391</v>
      </c>
      <c r="G87" s="218" t="s">
        <v>23</v>
      </c>
      <c r="H87" s="219">
        <v>5.8639999999999999</v>
      </c>
    </row>
    <row r="88" spans="1:8" ht="18.75" customHeight="1">
      <c r="A88" s="3">
        <v>161</v>
      </c>
      <c r="B88" s="217" t="s">
        <v>44</v>
      </c>
      <c r="C88" s="218" t="s">
        <v>23</v>
      </c>
      <c r="D88" s="219">
        <v>6.5549999999999997</v>
      </c>
      <c r="E88" s="3">
        <v>186</v>
      </c>
      <c r="F88" s="217" t="s">
        <v>85</v>
      </c>
      <c r="G88" s="218" t="s">
        <v>23</v>
      </c>
      <c r="H88" s="219">
        <v>5.8289999999999997</v>
      </c>
    </row>
    <row r="89" spans="1:8" ht="18.75" customHeight="1">
      <c r="A89" s="3">
        <v>162</v>
      </c>
      <c r="B89" s="217" t="s">
        <v>40</v>
      </c>
      <c r="C89" s="218" t="s">
        <v>23</v>
      </c>
      <c r="D89" s="219">
        <v>6.524</v>
      </c>
      <c r="E89" s="3">
        <v>187</v>
      </c>
      <c r="F89" s="217" t="s">
        <v>67</v>
      </c>
      <c r="G89" s="218" t="s">
        <v>23</v>
      </c>
      <c r="H89" s="219">
        <v>5.8230000000000004</v>
      </c>
    </row>
    <row r="90" spans="1:8" ht="18.75" customHeight="1">
      <c r="A90" s="3">
        <v>163</v>
      </c>
      <c r="B90" s="214" t="s">
        <v>60</v>
      </c>
      <c r="C90" s="214" t="s">
        <v>21</v>
      </c>
      <c r="D90" s="215">
        <v>6.52</v>
      </c>
      <c r="E90" s="3">
        <v>188</v>
      </c>
      <c r="F90" s="217" t="s">
        <v>86</v>
      </c>
      <c r="G90" s="218" t="s">
        <v>23</v>
      </c>
      <c r="H90" s="219">
        <v>5.7629999999999999</v>
      </c>
    </row>
    <row r="91" spans="1:8" ht="18.75" customHeight="1">
      <c r="A91" s="3">
        <v>164</v>
      </c>
      <c r="B91" s="217" t="s">
        <v>283</v>
      </c>
      <c r="C91" s="218" t="s">
        <v>167</v>
      </c>
      <c r="D91" s="219">
        <v>6.5110000000000001</v>
      </c>
      <c r="E91" s="3">
        <v>189</v>
      </c>
      <c r="F91" s="221" t="s">
        <v>273</v>
      </c>
      <c r="G91" s="218" t="s">
        <v>159</v>
      </c>
      <c r="H91" s="222">
        <v>5.76</v>
      </c>
    </row>
    <row r="92" spans="1:8" ht="18.75" customHeight="1">
      <c r="A92" s="3">
        <v>165</v>
      </c>
      <c r="B92" s="217" t="s">
        <v>54</v>
      </c>
      <c r="C92" s="218" t="s">
        <v>23</v>
      </c>
      <c r="D92" s="219">
        <v>6.508</v>
      </c>
      <c r="E92" s="3">
        <v>190</v>
      </c>
      <c r="F92" s="214" t="s">
        <v>65</v>
      </c>
      <c r="G92" s="214" t="s">
        <v>21</v>
      </c>
      <c r="H92" s="215">
        <v>5.62</v>
      </c>
    </row>
    <row r="93" spans="1:8" ht="18.75" customHeight="1">
      <c r="A93" s="3">
        <v>166</v>
      </c>
      <c r="B93" s="217" t="s">
        <v>61</v>
      </c>
      <c r="C93" s="218" t="s">
        <v>23</v>
      </c>
      <c r="D93" s="219">
        <v>6.4720000000000004</v>
      </c>
      <c r="E93" s="3">
        <v>191</v>
      </c>
      <c r="F93" s="217" t="s">
        <v>274</v>
      </c>
      <c r="G93" s="218" t="s">
        <v>167</v>
      </c>
      <c r="H93" s="219">
        <v>5.5940000000000003</v>
      </c>
    </row>
    <row r="94" spans="1:8" ht="18.75" customHeight="1">
      <c r="A94" s="3">
        <v>167</v>
      </c>
      <c r="B94" s="217" t="s">
        <v>71</v>
      </c>
      <c r="C94" s="218" t="s">
        <v>23</v>
      </c>
      <c r="D94" s="219">
        <v>6.4470000000000001</v>
      </c>
      <c r="E94" s="3">
        <v>192</v>
      </c>
      <c r="F94" s="217" t="s">
        <v>51</v>
      </c>
      <c r="G94" s="218" t="s">
        <v>23</v>
      </c>
      <c r="H94" s="219">
        <v>5.569</v>
      </c>
    </row>
    <row r="95" spans="1:8" ht="18.75" customHeight="1">
      <c r="A95" s="3">
        <v>168</v>
      </c>
      <c r="B95" s="214" t="s">
        <v>4</v>
      </c>
      <c r="C95" s="214" t="s">
        <v>21</v>
      </c>
      <c r="D95" s="215">
        <v>6.4</v>
      </c>
      <c r="E95" s="3">
        <v>193</v>
      </c>
      <c r="F95" s="217" t="s">
        <v>30</v>
      </c>
      <c r="G95" s="218" t="s">
        <v>23</v>
      </c>
      <c r="H95" s="219">
        <v>5.5289999999999999</v>
      </c>
    </row>
    <row r="96" spans="1:8" ht="18.75" customHeight="1">
      <c r="A96" s="3">
        <v>169</v>
      </c>
      <c r="B96" s="221" t="s">
        <v>291</v>
      </c>
      <c r="C96" s="218" t="s">
        <v>159</v>
      </c>
      <c r="D96" s="222">
        <v>6.37</v>
      </c>
      <c r="E96" s="3">
        <v>194</v>
      </c>
      <c r="F96" s="217" t="s">
        <v>31</v>
      </c>
      <c r="G96" s="218" t="s">
        <v>23</v>
      </c>
      <c r="H96" s="219">
        <v>5.4770000000000003</v>
      </c>
    </row>
    <row r="97" spans="1:8" ht="18.75" customHeight="1">
      <c r="A97" s="3">
        <v>170</v>
      </c>
      <c r="B97" s="217" t="s">
        <v>79</v>
      </c>
      <c r="C97" s="218" t="s">
        <v>23</v>
      </c>
      <c r="D97" s="219">
        <v>6.3550000000000004</v>
      </c>
      <c r="E97" s="3">
        <v>195</v>
      </c>
      <c r="F97" s="225" t="s">
        <v>414</v>
      </c>
      <c r="G97" s="218" t="s">
        <v>22</v>
      </c>
      <c r="H97" s="224">
        <v>5.45</v>
      </c>
    </row>
    <row r="98" spans="1:8" ht="18.75" customHeight="1">
      <c r="A98" s="3">
        <v>171</v>
      </c>
      <c r="B98" s="217" t="s">
        <v>281</v>
      </c>
      <c r="C98" s="218" t="s">
        <v>167</v>
      </c>
      <c r="D98" s="219">
        <v>6.327</v>
      </c>
      <c r="E98" s="3">
        <v>196</v>
      </c>
      <c r="F98" s="217" t="s">
        <v>275</v>
      </c>
      <c r="G98" s="218" t="s">
        <v>167</v>
      </c>
      <c r="H98" s="219">
        <v>5.4050000000000002</v>
      </c>
    </row>
    <row r="99" spans="1:8" ht="18.75" customHeight="1">
      <c r="A99" s="3">
        <v>172</v>
      </c>
      <c r="B99" s="217" t="s">
        <v>72</v>
      </c>
      <c r="C99" s="218" t="s">
        <v>23</v>
      </c>
      <c r="D99" s="219">
        <v>6.3250000000000002</v>
      </c>
      <c r="E99" s="3">
        <v>197</v>
      </c>
      <c r="F99" s="217" t="s">
        <v>41</v>
      </c>
      <c r="G99" s="218" t="s">
        <v>23</v>
      </c>
      <c r="H99" s="219">
        <v>5.3949999999999996</v>
      </c>
    </row>
    <row r="100" spans="1:8" ht="18.75" customHeight="1">
      <c r="A100" s="3">
        <v>173</v>
      </c>
      <c r="B100" s="217" t="s">
        <v>77</v>
      </c>
      <c r="C100" s="218" t="s">
        <v>23</v>
      </c>
      <c r="D100" s="219">
        <v>6.319</v>
      </c>
      <c r="E100" s="3">
        <v>198</v>
      </c>
      <c r="F100" s="217" t="s">
        <v>64</v>
      </c>
      <c r="G100" s="218" t="s">
        <v>23</v>
      </c>
      <c r="H100" s="219">
        <v>5.3330000000000002</v>
      </c>
    </row>
    <row r="101" spans="1:8" ht="18.75" customHeight="1">
      <c r="A101" s="3">
        <v>174</v>
      </c>
      <c r="B101" s="221" t="s">
        <v>288</v>
      </c>
      <c r="C101" s="218" t="s">
        <v>159</v>
      </c>
      <c r="D101" s="222">
        <v>6.28</v>
      </c>
      <c r="E101" s="3">
        <v>199</v>
      </c>
      <c r="F101" s="214" t="s">
        <v>122</v>
      </c>
      <c r="G101" s="214" t="s">
        <v>21</v>
      </c>
      <c r="H101" s="215">
        <v>5.33</v>
      </c>
    </row>
    <row r="102" spans="1:8" ht="18.75" customHeight="1">
      <c r="A102" s="3">
        <v>175</v>
      </c>
      <c r="B102" s="220" t="s">
        <v>6</v>
      </c>
      <c r="C102" s="218" t="s">
        <v>167</v>
      </c>
      <c r="D102" s="219">
        <v>6.2729999999999997</v>
      </c>
      <c r="E102" s="3">
        <v>200</v>
      </c>
      <c r="F102" s="214" t="s">
        <v>387</v>
      </c>
      <c r="G102" s="214" t="s">
        <v>21</v>
      </c>
      <c r="H102" s="215">
        <v>5.29</v>
      </c>
    </row>
    <row r="103" spans="1:8" ht="18.75" customHeight="1">
      <c r="A103" s="3">
        <v>201</v>
      </c>
      <c r="B103" s="217" t="s">
        <v>84</v>
      </c>
      <c r="C103" s="218" t="s">
        <v>23</v>
      </c>
      <c r="D103" s="219">
        <v>5.2039999999999997</v>
      </c>
      <c r="E103" s="3">
        <v>226</v>
      </c>
      <c r="F103" s="214" t="s">
        <v>121</v>
      </c>
      <c r="G103" s="214" t="s">
        <v>21</v>
      </c>
      <c r="H103" s="215">
        <v>4.63</v>
      </c>
    </row>
    <row r="104" spans="1:8" ht="18.75" customHeight="1">
      <c r="A104" s="3">
        <v>202</v>
      </c>
      <c r="B104" s="225" t="s">
        <v>411</v>
      </c>
      <c r="C104" s="218" t="s">
        <v>22</v>
      </c>
      <c r="D104" s="224">
        <v>5.19</v>
      </c>
      <c r="E104" s="3">
        <v>227</v>
      </c>
      <c r="F104" s="217" t="s">
        <v>47</v>
      </c>
      <c r="G104" s="218" t="s">
        <v>23</v>
      </c>
      <c r="H104" s="219">
        <v>4.55</v>
      </c>
    </row>
    <row r="105" spans="1:8" ht="18.75" customHeight="1">
      <c r="A105" s="3">
        <v>203</v>
      </c>
      <c r="B105" s="225" t="s">
        <v>416</v>
      </c>
      <c r="C105" s="218" t="s">
        <v>22</v>
      </c>
      <c r="D105" s="224">
        <v>5.18</v>
      </c>
      <c r="E105" s="3">
        <v>228</v>
      </c>
      <c r="F105" s="214" t="s">
        <v>120</v>
      </c>
      <c r="G105" s="214" t="s">
        <v>21</v>
      </c>
      <c r="H105" s="215">
        <v>4.46</v>
      </c>
    </row>
    <row r="106" spans="1:8" ht="18.75" customHeight="1">
      <c r="A106" s="3">
        <v>204</v>
      </c>
      <c r="B106" s="225" t="s">
        <v>419</v>
      </c>
      <c r="C106" s="218" t="s">
        <v>22</v>
      </c>
      <c r="D106" s="224">
        <v>5.18</v>
      </c>
      <c r="E106" s="3">
        <v>229</v>
      </c>
      <c r="F106" s="214" t="s">
        <v>405</v>
      </c>
      <c r="G106" s="214" t="s">
        <v>21</v>
      </c>
      <c r="H106" s="215">
        <v>4.4400000000000004</v>
      </c>
    </row>
    <row r="107" spans="1:8" ht="18.75" customHeight="1">
      <c r="A107" s="3">
        <v>205</v>
      </c>
      <c r="B107" s="217" t="s">
        <v>403</v>
      </c>
      <c r="C107" s="218" t="s">
        <v>23</v>
      </c>
      <c r="D107" s="219">
        <v>5.1760000000000002</v>
      </c>
      <c r="E107" s="3">
        <v>230</v>
      </c>
      <c r="F107" s="225" t="s">
        <v>422</v>
      </c>
      <c r="G107" s="218" t="s">
        <v>22</v>
      </c>
      <c r="H107" s="224">
        <v>4.37</v>
      </c>
    </row>
    <row r="108" spans="1:8" ht="18.75" customHeight="1">
      <c r="A108" s="3">
        <v>206</v>
      </c>
      <c r="B108" s="214" t="s">
        <v>119</v>
      </c>
      <c r="C108" s="214" t="s">
        <v>21</v>
      </c>
      <c r="D108" s="215">
        <v>5.16</v>
      </c>
      <c r="E108" s="3">
        <v>231</v>
      </c>
      <c r="F108" s="214" t="s">
        <v>410</v>
      </c>
      <c r="G108" s="214" t="s">
        <v>21</v>
      </c>
      <c r="H108" s="215">
        <v>4.3600000000000003</v>
      </c>
    </row>
    <row r="109" spans="1:8" ht="18.75" customHeight="1">
      <c r="A109" s="3">
        <v>207</v>
      </c>
      <c r="B109" s="217" t="s">
        <v>52</v>
      </c>
      <c r="C109" s="218" t="s">
        <v>23</v>
      </c>
      <c r="D109" s="219">
        <v>5.1479999999999997</v>
      </c>
      <c r="E109" s="3">
        <v>232</v>
      </c>
      <c r="F109" s="217" t="s">
        <v>404</v>
      </c>
      <c r="G109" s="218" t="s">
        <v>23</v>
      </c>
      <c r="H109" s="219">
        <v>4.3330000000000002</v>
      </c>
    </row>
    <row r="110" spans="1:8" ht="18.75" customHeight="1">
      <c r="A110" s="3">
        <v>208</v>
      </c>
      <c r="B110" s="217" t="s">
        <v>401</v>
      </c>
      <c r="C110" s="218" t="s">
        <v>23</v>
      </c>
      <c r="D110" s="219">
        <v>5.109</v>
      </c>
      <c r="E110" s="3">
        <v>233</v>
      </c>
      <c r="F110" s="225" t="s">
        <v>417</v>
      </c>
      <c r="G110" s="218" t="s">
        <v>22</v>
      </c>
      <c r="H110" s="224">
        <v>4.32</v>
      </c>
    </row>
    <row r="111" spans="1:8" ht="18.75" customHeight="1">
      <c r="A111" s="3">
        <v>209</v>
      </c>
      <c r="B111" s="214" t="s">
        <v>26</v>
      </c>
      <c r="C111" s="214" t="s">
        <v>21</v>
      </c>
      <c r="D111" s="215">
        <v>5.0999999999999996</v>
      </c>
      <c r="E111" s="3">
        <v>234</v>
      </c>
      <c r="F111" s="217" t="s">
        <v>49</v>
      </c>
      <c r="G111" s="218" t="s">
        <v>23</v>
      </c>
      <c r="H111" s="219">
        <v>4.2930000000000001</v>
      </c>
    </row>
    <row r="112" spans="1:8" ht="18.75" customHeight="1">
      <c r="A112" s="3">
        <v>210</v>
      </c>
      <c r="B112" s="225" t="s">
        <v>413</v>
      </c>
      <c r="C112" s="218" t="s">
        <v>22</v>
      </c>
      <c r="D112" s="224">
        <v>5.0599999999999996</v>
      </c>
      <c r="E112" s="3">
        <v>235</v>
      </c>
      <c r="F112" s="214" t="s">
        <v>385</v>
      </c>
      <c r="G112" s="214" t="s">
        <v>21</v>
      </c>
      <c r="H112" s="215">
        <v>4.29</v>
      </c>
    </row>
    <row r="113" spans="1:8" ht="18.75" customHeight="1">
      <c r="A113" s="3">
        <v>211</v>
      </c>
      <c r="B113" s="217" t="s">
        <v>56</v>
      </c>
      <c r="C113" s="218" t="s">
        <v>23</v>
      </c>
      <c r="D113" s="219">
        <v>5.0010000000000003</v>
      </c>
      <c r="E113" s="3">
        <v>236</v>
      </c>
      <c r="F113" s="217" t="s">
        <v>392</v>
      </c>
      <c r="G113" s="218" t="s">
        <v>23</v>
      </c>
      <c r="H113" s="219">
        <v>4.2679999999999998</v>
      </c>
    </row>
    <row r="114" spans="1:8" ht="18.75" customHeight="1">
      <c r="A114" s="3">
        <v>212</v>
      </c>
      <c r="B114" s="217" t="s">
        <v>38</v>
      </c>
      <c r="C114" s="218" t="s">
        <v>23</v>
      </c>
      <c r="D114" s="219">
        <v>4.9889999999999999</v>
      </c>
      <c r="E114" s="3">
        <v>237</v>
      </c>
      <c r="F114" s="217" t="s">
        <v>396</v>
      </c>
      <c r="G114" s="218" t="s">
        <v>23</v>
      </c>
      <c r="H114" s="219">
        <v>4.2439999999999998</v>
      </c>
    </row>
    <row r="115" spans="1:8" ht="18.75" customHeight="1">
      <c r="A115" s="3">
        <v>213</v>
      </c>
      <c r="B115" s="217" t="s">
        <v>400</v>
      </c>
      <c r="C115" s="218" t="s">
        <v>23</v>
      </c>
      <c r="D115" s="219">
        <v>4.9180000000000001</v>
      </c>
      <c r="E115" s="3">
        <v>238</v>
      </c>
      <c r="F115" s="217" t="s">
        <v>399</v>
      </c>
      <c r="G115" s="218" t="s">
        <v>23</v>
      </c>
      <c r="H115" s="219">
        <v>4.2430000000000003</v>
      </c>
    </row>
    <row r="116" spans="1:8" ht="18.75" customHeight="1">
      <c r="A116" s="3">
        <v>214</v>
      </c>
      <c r="B116" s="214" t="s">
        <v>125</v>
      </c>
      <c r="C116" s="214" t="s">
        <v>21</v>
      </c>
      <c r="D116" s="215">
        <v>4.8899999999999997</v>
      </c>
      <c r="E116" s="3">
        <v>239</v>
      </c>
      <c r="F116" s="220" t="s">
        <v>284</v>
      </c>
      <c r="G116" s="218" t="s">
        <v>167</v>
      </c>
      <c r="H116" s="219">
        <v>4.1920000000000002</v>
      </c>
    </row>
    <row r="117" spans="1:8" ht="18.75" customHeight="1">
      <c r="A117" s="3">
        <v>215</v>
      </c>
      <c r="B117" s="217" t="s">
        <v>398</v>
      </c>
      <c r="C117" s="218" t="s">
        <v>23</v>
      </c>
      <c r="D117" s="219">
        <v>4.8470000000000004</v>
      </c>
      <c r="E117" s="3">
        <v>240</v>
      </c>
      <c r="F117" s="221" t="s">
        <v>293</v>
      </c>
      <c r="G117" s="218" t="s">
        <v>159</v>
      </c>
      <c r="H117" s="222">
        <v>4.18</v>
      </c>
    </row>
    <row r="118" spans="1:8" ht="18.75" customHeight="1">
      <c r="A118" s="3">
        <v>216</v>
      </c>
      <c r="B118" s="225" t="s">
        <v>418</v>
      </c>
      <c r="C118" s="218" t="s">
        <v>22</v>
      </c>
      <c r="D118" s="224">
        <v>4.82</v>
      </c>
      <c r="E118" s="3">
        <v>241</v>
      </c>
      <c r="F118" s="214" t="s">
        <v>229</v>
      </c>
      <c r="G118" s="214" t="s">
        <v>21</v>
      </c>
      <c r="H118" s="215">
        <v>4.07</v>
      </c>
    </row>
    <row r="119" spans="1:8" ht="18.75" customHeight="1">
      <c r="A119" s="3">
        <v>217</v>
      </c>
      <c r="B119" s="217" t="s">
        <v>63</v>
      </c>
      <c r="C119" s="218" t="s">
        <v>23</v>
      </c>
      <c r="D119" s="219">
        <v>4.8120000000000003</v>
      </c>
      <c r="E119" s="3">
        <v>242</v>
      </c>
      <c r="F119" s="214" t="s">
        <v>46</v>
      </c>
      <c r="G119" s="214" t="s">
        <v>21</v>
      </c>
      <c r="H119" s="215">
        <v>3.99</v>
      </c>
    </row>
    <row r="120" spans="1:8" ht="18.75" customHeight="1">
      <c r="A120" s="3">
        <v>218</v>
      </c>
      <c r="B120" s="225" t="s">
        <v>421</v>
      </c>
      <c r="C120" s="218" t="s">
        <v>22</v>
      </c>
      <c r="D120" s="224">
        <v>4.8</v>
      </c>
      <c r="E120" s="3">
        <v>243</v>
      </c>
      <c r="F120" s="217" t="s">
        <v>423</v>
      </c>
      <c r="G120" s="218" t="s">
        <v>23</v>
      </c>
      <c r="H120" s="219">
        <v>3.9380000000000002</v>
      </c>
    </row>
    <row r="121" spans="1:8" ht="18.75" customHeight="1">
      <c r="A121" s="3">
        <v>219</v>
      </c>
      <c r="B121" s="214" t="s">
        <v>386</v>
      </c>
      <c r="C121" s="214" t="s">
        <v>21</v>
      </c>
      <c r="D121" s="215">
        <v>4.8</v>
      </c>
      <c r="E121" s="3">
        <v>244</v>
      </c>
      <c r="F121" s="217" t="s">
        <v>402</v>
      </c>
      <c r="G121" s="218" t="s">
        <v>23</v>
      </c>
      <c r="H121" s="219">
        <v>3.9020000000000001</v>
      </c>
    </row>
    <row r="122" spans="1:8" ht="18.75" customHeight="1">
      <c r="A122" s="3">
        <v>220</v>
      </c>
      <c r="B122" s="214" t="s">
        <v>127</v>
      </c>
      <c r="C122" s="214" t="s">
        <v>21</v>
      </c>
      <c r="D122" s="215">
        <v>4.79</v>
      </c>
      <c r="E122" s="3">
        <v>245</v>
      </c>
      <c r="F122" s="217" t="s">
        <v>395</v>
      </c>
      <c r="G122" s="218" t="s">
        <v>23</v>
      </c>
      <c r="H122" s="219">
        <v>3.8580000000000001</v>
      </c>
    </row>
    <row r="123" spans="1:8" ht="18.75" customHeight="1">
      <c r="A123" s="3">
        <v>221</v>
      </c>
      <c r="B123" s="223" t="s">
        <v>420</v>
      </c>
      <c r="C123" s="218" t="s">
        <v>22</v>
      </c>
      <c r="D123" s="224">
        <v>4.78</v>
      </c>
      <c r="E123" s="3">
        <v>246</v>
      </c>
      <c r="F123" s="217" t="s">
        <v>394</v>
      </c>
      <c r="G123" s="218" t="s">
        <v>23</v>
      </c>
      <c r="H123" s="219">
        <v>3.8029999999999999</v>
      </c>
    </row>
    <row r="124" spans="1:8" ht="18.75" customHeight="1">
      <c r="A124" s="3">
        <v>222</v>
      </c>
      <c r="B124" s="214" t="s">
        <v>128</v>
      </c>
      <c r="C124" s="214" t="s">
        <v>21</v>
      </c>
      <c r="D124" s="215">
        <v>4.7699999999999996</v>
      </c>
      <c r="E124" s="3">
        <v>247</v>
      </c>
      <c r="F124" s="217" t="s">
        <v>393</v>
      </c>
      <c r="G124" s="218" t="s">
        <v>23</v>
      </c>
      <c r="H124" s="219">
        <v>3.5640000000000001</v>
      </c>
    </row>
    <row r="125" spans="1:8" ht="18.75" customHeight="1">
      <c r="A125" s="3">
        <v>223</v>
      </c>
      <c r="B125" s="214" t="s">
        <v>124</v>
      </c>
      <c r="C125" s="214" t="s">
        <v>21</v>
      </c>
      <c r="D125" s="215">
        <v>4.7300000000000004</v>
      </c>
      <c r="E125" s="3">
        <v>248</v>
      </c>
      <c r="F125" s="217" t="s">
        <v>397</v>
      </c>
      <c r="G125" s="218" t="s">
        <v>23</v>
      </c>
      <c r="H125" s="219">
        <v>3.48</v>
      </c>
    </row>
    <row r="126" spans="1:8" ht="18.75" customHeight="1">
      <c r="A126" s="3">
        <v>224</v>
      </c>
      <c r="B126" s="223" t="s">
        <v>415</v>
      </c>
      <c r="C126" s="218" t="s">
        <v>22</v>
      </c>
      <c r="D126" s="224">
        <v>4.72</v>
      </c>
    </row>
    <row r="127" spans="1:8" ht="18.75" customHeight="1">
      <c r="A127" s="3">
        <v>225</v>
      </c>
      <c r="B127" s="214" t="s">
        <v>126</v>
      </c>
      <c r="C127" s="214" t="s">
        <v>21</v>
      </c>
      <c r="D127" s="215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15" t="s">
        <v>357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22.5" customHeight="1">
      <c r="A2" s="316" t="s">
        <v>355</v>
      </c>
      <c r="B2" s="317"/>
      <c r="C2" s="317"/>
      <c r="D2" s="317"/>
      <c r="E2" s="317"/>
      <c r="F2" s="318"/>
      <c r="G2" s="319" t="s">
        <v>429</v>
      </c>
      <c r="H2" s="319"/>
      <c r="I2" s="319"/>
      <c r="J2" s="319"/>
      <c r="K2" s="319"/>
      <c r="L2" s="319"/>
    </row>
    <row r="3" spans="1:12" ht="33">
      <c r="A3" s="226" t="s">
        <v>381</v>
      </c>
      <c r="B3" s="226" t="s">
        <v>358</v>
      </c>
      <c r="C3" s="226" t="s">
        <v>213</v>
      </c>
      <c r="D3" s="226" t="s">
        <v>133</v>
      </c>
      <c r="E3" s="226" t="s">
        <v>136</v>
      </c>
      <c r="F3" s="226" t="s">
        <v>135</v>
      </c>
      <c r="G3" s="226" t="s">
        <v>381</v>
      </c>
      <c r="H3" s="226" t="s">
        <v>358</v>
      </c>
      <c r="I3" s="226" t="s">
        <v>213</v>
      </c>
      <c r="J3" s="226" t="s">
        <v>133</v>
      </c>
      <c r="K3" s="226" t="s">
        <v>137</v>
      </c>
      <c r="L3" s="226" t="s">
        <v>138</v>
      </c>
    </row>
    <row r="4" spans="1:12" ht="33">
      <c r="A4" s="152" t="s">
        <v>356</v>
      </c>
      <c r="B4" s="152" t="s">
        <v>166</v>
      </c>
      <c r="C4" s="152" t="s">
        <v>361</v>
      </c>
      <c r="D4" s="152">
        <v>10</v>
      </c>
      <c r="E4" s="152">
        <v>10</v>
      </c>
      <c r="F4" s="152" t="s">
        <v>359</v>
      </c>
      <c r="G4" s="152" t="s">
        <v>356</v>
      </c>
      <c r="H4" s="228" t="s">
        <v>198</v>
      </c>
      <c r="I4" s="227">
        <v>29.35</v>
      </c>
      <c r="J4" s="228">
        <v>9.6</v>
      </c>
      <c r="K4" s="152">
        <v>9.75</v>
      </c>
      <c r="L4" s="152">
        <v>10</v>
      </c>
    </row>
    <row r="5" spans="1:12" ht="21" customHeight="1">
      <c r="A5" s="152">
        <v>24</v>
      </c>
      <c r="B5" s="152" t="s">
        <v>21</v>
      </c>
      <c r="C5" s="152" t="s">
        <v>360</v>
      </c>
      <c r="D5" s="152" t="s">
        <v>364</v>
      </c>
      <c r="E5" s="152" t="s">
        <v>365</v>
      </c>
      <c r="F5" s="152">
        <v>10</v>
      </c>
      <c r="G5" s="153">
        <v>90</v>
      </c>
      <c r="H5" s="228" t="s">
        <v>21</v>
      </c>
      <c r="I5" s="227">
        <v>28.3</v>
      </c>
      <c r="J5" s="228">
        <v>9.8000000000000007</v>
      </c>
      <c r="K5" s="152">
        <v>9.25</v>
      </c>
      <c r="L5" s="152">
        <v>9.25</v>
      </c>
    </row>
    <row r="6" spans="1:12" ht="21" customHeight="1">
      <c r="A6" s="152">
        <v>38</v>
      </c>
      <c r="B6" s="152" t="s">
        <v>21</v>
      </c>
      <c r="C6" s="152" t="s">
        <v>362</v>
      </c>
      <c r="D6" s="152" t="s">
        <v>366</v>
      </c>
      <c r="E6" s="152">
        <v>10</v>
      </c>
      <c r="F6" s="152" t="s">
        <v>366</v>
      </c>
    </row>
    <row r="7" spans="1:12" ht="21" customHeight="1">
      <c r="A7" s="152">
        <v>86</v>
      </c>
      <c r="B7" s="152" t="s">
        <v>21</v>
      </c>
      <c r="C7" s="152" t="s">
        <v>363</v>
      </c>
      <c r="D7" s="152" t="s">
        <v>364</v>
      </c>
      <c r="E7" s="152" t="s">
        <v>365</v>
      </c>
      <c r="F7" s="152" t="s">
        <v>367</v>
      </c>
    </row>
    <row r="9" spans="1:12" ht="24.75" customHeight="1">
      <c r="A9" s="319" t="s">
        <v>428</v>
      </c>
      <c r="B9" s="319"/>
      <c r="C9" s="319"/>
      <c r="D9" s="319"/>
      <c r="E9" s="319"/>
      <c r="F9" s="319"/>
      <c r="G9" s="316" t="s">
        <v>380</v>
      </c>
      <c r="H9" s="317"/>
      <c r="I9" s="317"/>
      <c r="J9" s="317"/>
      <c r="K9" s="317"/>
      <c r="L9" s="318"/>
    </row>
    <row r="10" spans="1:12" ht="37.5" customHeight="1">
      <c r="A10" s="226" t="s">
        <v>381</v>
      </c>
      <c r="B10" s="226" t="s">
        <v>358</v>
      </c>
      <c r="C10" s="226" t="s">
        <v>213</v>
      </c>
      <c r="D10" s="226" t="s">
        <v>133</v>
      </c>
      <c r="E10" s="226" t="s">
        <v>136</v>
      </c>
      <c r="F10" s="226" t="s">
        <v>137</v>
      </c>
      <c r="G10" s="226" t="s">
        <v>381</v>
      </c>
      <c r="H10" s="226" t="s">
        <v>358</v>
      </c>
      <c r="I10" s="226" t="s">
        <v>213</v>
      </c>
      <c r="J10" s="226" t="s">
        <v>133</v>
      </c>
      <c r="K10" s="226" t="s">
        <v>368</v>
      </c>
      <c r="L10" s="226" t="s">
        <v>135</v>
      </c>
    </row>
    <row r="11" spans="1:12" ht="33">
      <c r="A11" s="152" t="s">
        <v>356</v>
      </c>
      <c r="B11" s="153" t="s">
        <v>166</v>
      </c>
      <c r="C11" s="227">
        <v>30</v>
      </c>
      <c r="D11" s="152">
        <v>10</v>
      </c>
      <c r="E11" s="152">
        <v>10</v>
      </c>
      <c r="F11" s="152">
        <v>10</v>
      </c>
      <c r="G11" s="152" t="s">
        <v>356</v>
      </c>
      <c r="H11" s="152" t="s">
        <v>23</v>
      </c>
      <c r="I11" s="152" t="s">
        <v>369</v>
      </c>
      <c r="J11" s="152" t="s">
        <v>364</v>
      </c>
      <c r="K11" s="152" t="s">
        <v>370</v>
      </c>
      <c r="L11" s="152">
        <v>10</v>
      </c>
    </row>
    <row r="12" spans="1:12" ht="22.5" customHeight="1">
      <c r="A12" s="152">
        <v>31</v>
      </c>
      <c r="B12" s="153" t="s">
        <v>21</v>
      </c>
      <c r="C12" s="227">
        <v>29.25</v>
      </c>
      <c r="D12" s="153">
        <v>10</v>
      </c>
      <c r="E12" s="152">
        <v>9.75</v>
      </c>
      <c r="F12" s="152">
        <v>9.5</v>
      </c>
      <c r="G12" s="153">
        <v>20</v>
      </c>
      <c r="H12" s="152" t="s">
        <v>21</v>
      </c>
      <c r="I12" s="153" t="s">
        <v>371</v>
      </c>
      <c r="J12" s="153" t="s">
        <v>364</v>
      </c>
      <c r="K12" s="152" t="s">
        <v>377</v>
      </c>
      <c r="L12" s="152" t="s">
        <v>359</v>
      </c>
    </row>
    <row r="13" spans="1:12" ht="22.5" customHeight="1">
      <c r="A13" s="152">
        <v>35</v>
      </c>
      <c r="B13" s="153" t="s">
        <v>21</v>
      </c>
      <c r="C13" s="227">
        <v>29.15</v>
      </c>
      <c r="D13" s="153">
        <v>9.4</v>
      </c>
      <c r="E13" s="152">
        <v>10</v>
      </c>
      <c r="F13" s="152">
        <v>9.75</v>
      </c>
      <c r="G13" s="153">
        <v>20</v>
      </c>
      <c r="H13" s="152" t="s">
        <v>21</v>
      </c>
      <c r="I13" s="153" t="s">
        <v>371</v>
      </c>
      <c r="J13" s="153" t="s">
        <v>359</v>
      </c>
      <c r="K13" s="152" t="s">
        <v>377</v>
      </c>
      <c r="L13" s="152" t="s">
        <v>364</v>
      </c>
    </row>
    <row r="14" spans="1:12" ht="22.5" customHeight="1">
      <c r="A14" s="152">
        <v>38</v>
      </c>
      <c r="B14" s="153" t="s">
        <v>21</v>
      </c>
      <c r="C14" s="227">
        <v>29.1</v>
      </c>
      <c r="D14" s="153">
        <v>9.6</v>
      </c>
      <c r="E14" s="152">
        <v>10</v>
      </c>
      <c r="F14" s="152">
        <v>9.5</v>
      </c>
      <c r="G14" s="153">
        <v>20</v>
      </c>
      <c r="H14" s="152" t="s">
        <v>21</v>
      </c>
      <c r="I14" s="153" t="s">
        <v>371</v>
      </c>
      <c r="J14" s="153" t="s">
        <v>364</v>
      </c>
      <c r="K14" s="152" t="s">
        <v>377</v>
      </c>
      <c r="L14" s="152" t="s">
        <v>359</v>
      </c>
    </row>
    <row r="15" spans="1:12" ht="22.5" customHeight="1">
      <c r="A15" s="152">
        <v>38</v>
      </c>
      <c r="B15" s="153" t="s">
        <v>21</v>
      </c>
      <c r="C15" s="227">
        <v>29.1</v>
      </c>
      <c r="D15" s="153">
        <v>9.6</v>
      </c>
      <c r="E15" s="152">
        <v>9.75</v>
      </c>
      <c r="F15" s="152">
        <v>9.75</v>
      </c>
      <c r="G15" s="153">
        <v>25</v>
      </c>
      <c r="H15" s="152" t="s">
        <v>21</v>
      </c>
      <c r="I15" s="153" t="s">
        <v>372</v>
      </c>
      <c r="J15" s="153" t="s">
        <v>367</v>
      </c>
      <c r="K15" s="152">
        <v>9</v>
      </c>
      <c r="L15" s="152" t="s">
        <v>367</v>
      </c>
    </row>
    <row r="16" spans="1:12" ht="22.5" customHeight="1">
      <c r="A16" s="152">
        <v>53</v>
      </c>
      <c r="B16" s="153" t="s">
        <v>21</v>
      </c>
      <c r="C16" s="227">
        <v>29.05</v>
      </c>
      <c r="D16" s="153">
        <v>9.8000000000000007</v>
      </c>
      <c r="E16" s="152">
        <v>9.5</v>
      </c>
      <c r="F16" s="152">
        <v>9.75</v>
      </c>
      <c r="G16" s="153">
        <v>36</v>
      </c>
      <c r="H16" s="152" t="s">
        <v>21</v>
      </c>
      <c r="I16" s="153" t="s">
        <v>373</v>
      </c>
      <c r="J16" s="153" t="s">
        <v>379</v>
      </c>
      <c r="K16" s="152" t="s">
        <v>365</v>
      </c>
      <c r="L16" s="152">
        <v>10</v>
      </c>
    </row>
    <row r="17" spans="1:12" ht="22.5" customHeight="1">
      <c r="A17" s="152">
        <v>53</v>
      </c>
      <c r="B17" s="153" t="s">
        <v>21</v>
      </c>
      <c r="C17" s="227">
        <v>29.05</v>
      </c>
      <c r="D17" s="153">
        <v>9.8000000000000007</v>
      </c>
      <c r="E17" s="152">
        <v>9.5</v>
      </c>
      <c r="F17" s="152">
        <v>9.75</v>
      </c>
      <c r="G17" s="153">
        <v>52</v>
      </c>
      <c r="H17" s="152" t="s">
        <v>21</v>
      </c>
      <c r="I17" s="153" t="s">
        <v>374</v>
      </c>
      <c r="J17" s="153" t="s">
        <v>364</v>
      </c>
      <c r="K17" s="152" t="s">
        <v>370</v>
      </c>
      <c r="L17" s="152" t="s">
        <v>366</v>
      </c>
    </row>
    <row r="18" spans="1:12" ht="22.5" customHeight="1">
      <c r="A18" s="152">
        <v>68</v>
      </c>
      <c r="B18" s="153" t="s">
        <v>21</v>
      </c>
      <c r="C18" s="227">
        <v>28.9</v>
      </c>
      <c r="D18" s="153">
        <v>9.4</v>
      </c>
      <c r="E18" s="152">
        <v>9.5</v>
      </c>
      <c r="F18" s="152">
        <v>10</v>
      </c>
      <c r="G18" s="153">
        <v>72</v>
      </c>
      <c r="H18" s="152" t="s">
        <v>21</v>
      </c>
      <c r="I18" s="153" t="s">
        <v>375</v>
      </c>
      <c r="J18" s="153" t="s">
        <v>378</v>
      </c>
      <c r="K18" s="152" t="s">
        <v>377</v>
      </c>
      <c r="L18" s="152">
        <v>10</v>
      </c>
    </row>
    <row r="19" spans="1:12" ht="22.5" customHeight="1">
      <c r="A19" s="152">
        <v>79</v>
      </c>
      <c r="B19" s="153" t="s">
        <v>21</v>
      </c>
      <c r="C19" s="227">
        <v>28.85</v>
      </c>
      <c r="D19" s="153">
        <v>9.6</v>
      </c>
      <c r="E19" s="152">
        <v>9.75</v>
      </c>
      <c r="F19" s="152">
        <v>9.5</v>
      </c>
      <c r="G19" s="153">
        <v>88</v>
      </c>
      <c r="H19" s="152" t="s">
        <v>21</v>
      </c>
      <c r="I19" s="153" t="s">
        <v>376</v>
      </c>
      <c r="J19" s="153">
        <v>9</v>
      </c>
      <c r="K19" s="152">
        <v>9</v>
      </c>
      <c r="L19" s="152">
        <v>10</v>
      </c>
    </row>
    <row r="20" spans="1:12" ht="22.5" customHeight="1">
      <c r="A20" s="152">
        <v>79</v>
      </c>
      <c r="B20" s="153" t="s">
        <v>21</v>
      </c>
      <c r="C20" s="227">
        <v>28.85</v>
      </c>
      <c r="D20" s="153">
        <v>9.6</v>
      </c>
      <c r="E20" s="152">
        <v>9.75</v>
      </c>
      <c r="F20" s="152">
        <v>9.5</v>
      </c>
      <c r="G20" s="152"/>
      <c r="H20" s="152"/>
      <c r="I20" s="152"/>
      <c r="J20" s="152"/>
      <c r="K20" s="152"/>
      <c r="L20" s="152"/>
    </row>
    <row r="21" spans="1:12" ht="22.5" customHeight="1">
      <c r="A21" s="152">
        <v>79</v>
      </c>
      <c r="B21" s="153" t="s">
        <v>21</v>
      </c>
      <c r="C21" s="227">
        <v>28.85</v>
      </c>
      <c r="D21" s="153">
        <v>9.6</v>
      </c>
      <c r="E21" s="152">
        <v>9.75</v>
      </c>
      <c r="F21" s="152">
        <v>9.5</v>
      </c>
      <c r="G21" s="152"/>
      <c r="H21" s="152"/>
      <c r="I21" s="152"/>
      <c r="J21" s="152"/>
      <c r="K21" s="152"/>
      <c r="L21" s="152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64CC-A0DA-4C02-86E5-014C17AF3E29}">
  <dimension ref="A1:G51"/>
  <sheetViews>
    <sheetView tabSelected="1" topLeftCell="A28" workbookViewId="0">
      <selection activeCell="B51" sqref="B51"/>
    </sheetView>
  </sheetViews>
  <sheetFormatPr defaultRowHeight="14.25"/>
  <cols>
    <col min="1" max="1" width="5" style="322" customWidth="1"/>
    <col min="2" max="2" width="27.140625" style="323" customWidth="1"/>
    <col min="3" max="7" width="6.7109375" style="322" customWidth="1"/>
    <col min="8" max="16384" width="9.140625" style="323"/>
  </cols>
  <sheetData>
    <row r="1" spans="1:7" ht="15">
      <c r="A1" s="326" t="s">
        <v>495</v>
      </c>
      <c r="B1" s="326"/>
      <c r="C1" s="326"/>
      <c r="D1" s="326"/>
      <c r="E1" s="326"/>
      <c r="F1" s="326"/>
      <c r="G1" s="326"/>
    </row>
    <row r="2" spans="1:7" ht="15">
      <c r="A2" s="330" t="s">
        <v>0</v>
      </c>
      <c r="B2" s="330" t="s">
        <v>459</v>
      </c>
      <c r="C2" s="332" t="s">
        <v>492</v>
      </c>
      <c r="D2" s="327" t="s">
        <v>493</v>
      </c>
      <c r="E2" s="328"/>
      <c r="F2" s="327" t="s">
        <v>494</v>
      </c>
      <c r="G2" s="328"/>
    </row>
    <row r="3" spans="1:7" ht="15">
      <c r="A3" s="331"/>
      <c r="B3" s="331"/>
      <c r="C3" s="333"/>
      <c r="D3" s="325" t="s">
        <v>92</v>
      </c>
      <c r="E3" s="325" t="s">
        <v>14</v>
      </c>
      <c r="F3" s="325" t="s">
        <v>92</v>
      </c>
      <c r="G3" s="325" t="s">
        <v>14</v>
      </c>
    </row>
    <row r="4" spans="1:7" ht="15.75">
      <c r="A4" s="324">
        <v>47</v>
      </c>
      <c r="B4" s="321" t="s">
        <v>489</v>
      </c>
      <c r="C4" s="324">
        <v>10</v>
      </c>
      <c r="D4" s="324">
        <v>6</v>
      </c>
      <c r="E4" s="329">
        <f>D4/C4</f>
        <v>0.6</v>
      </c>
      <c r="F4" s="324">
        <v>0</v>
      </c>
      <c r="G4" s="329">
        <f>F4/C4</f>
        <v>0</v>
      </c>
    </row>
    <row r="5" spans="1:7" ht="15.75">
      <c r="A5" s="324">
        <v>36</v>
      </c>
      <c r="B5" s="321" t="s">
        <v>491</v>
      </c>
      <c r="C5" s="324">
        <v>59</v>
      </c>
      <c r="D5" s="324">
        <v>37</v>
      </c>
      <c r="E5" s="329">
        <f>D5/C5</f>
        <v>0.6271186440677966</v>
      </c>
      <c r="F5" s="324">
        <v>0</v>
      </c>
      <c r="G5" s="329">
        <f>F5/C5</f>
        <v>0</v>
      </c>
    </row>
    <row r="6" spans="1:7" ht="15.75">
      <c r="A6" s="324">
        <v>34</v>
      </c>
      <c r="B6" s="321" t="s">
        <v>216</v>
      </c>
      <c r="C6" s="324">
        <v>61</v>
      </c>
      <c r="D6" s="324">
        <v>40</v>
      </c>
      <c r="E6" s="329">
        <f>D6/C6</f>
        <v>0.65573770491803274</v>
      </c>
      <c r="F6" s="324">
        <v>0</v>
      </c>
      <c r="G6" s="329">
        <f>F6/C6</f>
        <v>0</v>
      </c>
    </row>
    <row r="7" spans="1:7" ht="15.75">
      <c r="A7" s="324">
        <v>37</v>
      </c>
      <c r="B7" s="321" t="s">
        <v>487</v>
      </c>
      <c r="C7" s="324">
        <v>35</v>
      </c>
      <c r="D7" s="324">
        <v>29</v>
      </c>
      <c r="E7" s="329">
        <f>D7/C7</f>
        <v>0.82857142857142863</v>
      </c>
      <c r="F7" s="324">
        <v>0</v>
      </c>
      <c r="G7" s="329">
        <f>F7/C7</f>
        <v>0</v>
      </c>
    </row>
    <row r="8" spans="1:7" ht="15.75">
      <c r="A8" s="324">
        <v>17</v>
      </c>
      <c r="B8" s="321" t="s">
        <v>484</v>
      </c>
      <c r="C8" s="324">
        <v>118</v>
      </c>
      <c r="D8" s="324">
        <v>101</v>
      </c>
      <c r="E8" s="329">
        <f>D8/C8</f>
        <v>0.85593220338983056</v>
      </c>
      <c r="F8" s="324">
        <v>0</v>
      </c>
      <c r="G8" s="329">
        <f>F8/C8</f>
        <v>0</v>
      </c>
    </row>
    <row r="9" spans="1:7" ht="15.75">
      <c r="A9" s="324">
        <v>4</v>
      </c>
      <c r="B9" s="321" t="s">
        <v>488</v>
      </c>
      <c r="C9" s="324">
        <v>314</v>
      </c>
      <c r="D9" s="324">
        <v>286</v>
      </c>
      <c r="E9" s="329">
        <f>D9/C9</f>
        <v>0.91082802547770703</v>
      </c>
      <c r="F9" s="324">
        <v>0</v>
      </c>
      <c r="G9" s="329">
        <f>F9/C9</f>
        <v>0</v>
      </c>
    </row>
    <row r="10" spans="1:7" ht="15.75">
      <c r="A10" s="324">
        <v>13</v>
      </c>
      <c r="B10" s="321" t="s">
        <v>8</v>
      </c>
      <c r="C10" s="324">
        <v>144</v>
      </c>
      <c r="D10" s="324">
        <v>134</v>
      </c>
      <c r="E10" s="329">
        <f>D10/C10</f>
        <v>0.93055555555555558</v>
      </c>
      <c r="F10" s="324">
        <v>0</v>
      </c>
      <c r="G10" s="329">
        <f>F10/C10</f>
        <v>0</v>
      </c>
    </row>
    <row r="11" spans="1:7" ht="15.75">
      <c r="A11" s="324">
        <v>10</v>
      </c>
      <c r="B11" s="321" t="s">
        <v>485</v>
      </c>
      <c r="C11" s="324">
        <v>148</v>
      </c>
      <c r="D11" s="324">
        <v>140</v>
      </c>
      <c r="E11" s="329">
        <f>D11/C11</f>
        <v>0.94594594594594594</v>
      </c>
      <c r="F11" s="324">
        <v>0</v>
      </c>
      <c r="G11" s="329">
        <f>F11/C11</f>
        <v>0</v>
      </c>
    </row>
    <row r="12" spans="1:7" ht="15.75">
      <c r="A12" s="324">
        <v>23</v>
      </c>
      <c r="B12" s="321" t="s">
        <v>384</v>
      </c>
      <c r="C12" s="324">
        <v>70</v>
      </c>
      <c r="D12" s="324">
        <v>67</v>
      </c>
      <c r="E12" s="329">
        <f>D12/C12</f>
        <v>0.95714285714285718</v>
      </c>
      <c r="F12" s="324">
        <v>0</v>
      </c>
      <c r="G12" s="329">
        <f>F12/C12</f>
        <v>0</v>
      </c>
    </row>
    <row r="13" spans="1:7" ht="15.75">
      <c r="A13" s="324">
        <v>16</v>
      </c>
      <c r="B13" s="321" t="s">
        <v>457</v>
      </c>
      <c r="C13" s="324">
        <v>109</v>
      </c>
      <c r="D13" s="324">
        <v>106</v>
      </c>
      <c r="E13" s="329">
        <f>D13/C13</f>
        <v>0.97247706422018354</v>
      </c>
      <c r="F13" s="324">
        <v>0</v>
      </c>
      <c r="G13" s="329">
        <f>F13/C13</f>
        <v>0</v>
      </c>
    </row>
    <row r="14" spans="1:7" ht="15.75">
      <c r="A14" s="324">
        <v>15</v>
      </c>
      <c r="B14" s="321" t="s">
        <v>486</v>
      </c>
      <c r="C14" s="324">
        <v>114</v>
      </c>
      <c r="D14" s="324">
        <v>112</v>
      </c>
      <c r="E14" s="329">
        <f>D14/C14</f>
        <v>0.98245614035087714</v>
      </c>
      <c r="F14" s="324">
        <v>0</v>
      </c>
      <c r="G14" s="329">
        <f>F14/C14</f>
        <v>0</v>
      </c>
    </row>
    <row r="15" spans="1:7" ht="15.75">
      <c r="A15" s="324">
        <v>21</v>
      </c>
      <c r="B15" s="321" t="s">
        <v>490</v>
      </c>
      <c r="C15" s="324">
        <v>75</v>
      </c>
      <c r="D15" s="324">
        <v>74</v>
      </c>
      <c r="E15" s="329">
        <f>D15/C15</f>
        <v>0.98666666666666669</v>
      </c>
      <c r="F15" s="324">
        <v>0</v>
      </c>
      <c r="G15" s="329">
        <f>F15/C15</f>
        <v>0</v>
      </c>
    </row>
    <row r="16" spans="1:7" ht="15.75">
      <c r="A16" s="324">
        <v>44</v>
      </c>
      <c r="B16" s="321" t="s">
        <v>424</v>
      </c>
      <c r="C16" s="324">
        <v>13</v>
      </c>
      <c r="D16" s="324">
        <v>13</v>
      </c>
      <c r="E16" s="329">
        <f>D16/C16</f>
        <v>1</v>
      </c>
      <c r="F16" s="324">
        <v>0</v>
      </c>
      <c r="G16" s="329">
        <f>F16/C16</f>
        <v>0</v>
      </c>
    </row>
    <row r="17" spans="1:7" ht="15.75">
      <c r="A17" s="324">
        <v>8</v>
      </c>
      <c r="B17" s="321" t="s">
        <v>483</v>
      </c>
      <c r="C17" s="324">
        <v>180</v>
      </c>
      <c r="D17" s="324">
        <v>165</v>
      </c>
      <c r="E17" s="329">
        <f>D17/C17</f>
        <v>0.91666666666666663</v>
      </c>
      <c r="F17" s="324">
        <v>1</v>
      </c>
      <c r="G17" s="329">
        <f>F17/C17</f>
        <v>5.5555555555555558E-3</v>
      </c>
    </row>
    <row r="18" spans="1:7" ht="15.75">
      <c r="A18" s="324">
        <v>1</v>
      </c>
      <c r="B18" s="321" t="s">
        <v>482</v>
      </c>
      <c r="C18" s="324">
        <v>435</v>
      </c>
      <c r="D18" s="324">
        <v>356</v>
      </c>
      <c r="E18" s="329">
        <f>D18/C18</f>
        <v>0.81839080459770119</v>
      </c>
      <c r="F18" s="324">
        <v>6</v>
      </c>
      <c r="G18" s="329">
        <f>F18/C18</f>
        <v>1.3793103448275862E-2</v>
      </c>
    </row>
    <row r="19" spans="1:7" ht="15.75">
      <c r="A19" s="324">
        <v>35</v>
      </c>
      <c r="B19" s="321" t="s">
        <v>12</v>
      </c>
      <c r="C19" s="324">
        <v>41</v>
      </c>
      <c r="D19" s="324">
        <v>37</v>
      </c>
      <c r="E19" s="329">
        <f>D19/C19</f>
        <v>0.90243902439024393</v>
      </c>
      <c r="F19" s="324">
        <v>1</v>
      </c>
      <c r="G19" s="329">
        <f>F19/C19</f>
        <v>2.4390243902439025E-2</v>
      </c>
    </row>
    <row r="20" spans="1:7" ht="15.75">
      <c r="A20" s="324">
        <v>6</v>
      </c>
      <c r="B20" s="321" t="s">
        <v>480</v>
      </c>
      <c r="C20" s="324">
        <v>309</v>
      </c>
      <c r="D20" s="324">
        <v>223</v>
      </c>
      <c r="E20" s="329">
        <f>D20/C20</f>
        <v>0.72168284789644011</v>
      </c>
      <c r="F20" s="324">
        <v>9</v>
      </c>
      <c r="G20" s="329">
        <f>F20/C20</f>
        <v>2.9126213592233011E-2</v>
      </c>
    </row>
    <row r="21" spans="1:7" ht="15.75">
      <c r="A21" s="324">
        <v>5</v>
      </c>
      <c r="B21" s="321" t="s">
        <v>11</v>
      </c>
      <c r="C21" s="324">
        <v>319</v>
      </c>
      <c r="D21" s="324">
        <v>224</v>
      </c>
      <c r="E21" s="329">
        <f>D21/C21</f>
        <v>0.70219435736677116</v>
      </c>
      <c r="F21" s="324">
        <v>18</v>
      </c>
      <c r="G21" s="329">
        <f>F21/C21</f>
        <v>5.6426332288401257E-2</v>
      </c>
    </row>
    <row r="22" spans="1:7" ht="15.75">
      <c r="A22" s="324">
        <v>3</v>
      </c>
      <c r="B22" s="321" t="s">
        <v>454</v>
      </c>
      <c r="C22" s="324">
        <v>485</v>
      </c>
      <c r="D22" s="324">
        <v>322</v>
      </c>
      <c r="E22" s="329">
        <f>D22/C22</f>
        <v>0.66391752577319585</v>
      </c>
      <c r="F22" s="324">
        <v>36</v>
      </c>
      <c r="G22" s="329">
        <f>F22/C22</f>
        <v>7.422680412371134E-2</v>
      </c>
    </row>
    <row r="23" spans="1:7" ht="15.75">
      <c r="A23" s="324">
        <v>2</v>
      </c>
      <c r="B23" s="321" t="s">
        <v>7</v>
      </c>
      <c r="C23" s="324">
        <v>549</v>
      </c>
      <c r="D23" s="324">
        <v>345</v>
      </c>
      <c r="E23" s="329">
        <f>D23/C23</f>
        <v>0.62841530054644812</v>
      </c>
      <c r="F23" s="324">
        <v>46</v>
      </c>
      <c r="G23" s="329">
        <f>F23/C23</f>
        <v>8.3788706739526417E-2</v>
      </c>
    </row>
    <row r="24" spans="1:7" ht="15.75">
      <c r="A24" s="324">
        <v>7</v>
      </c>
      <c r="B24" s="321" t="s">
        <v>456</v>
      </c>
      <c r="C24" s="324">
        <v>350</v>
      </c>
      <c r="D24" s="324">
        <v>192</v>
      </c>
      <c r="E24" s="329">
        <f>D24/C24</f>
        <v>0.5485714285714286</v>
      </c>
      <c r="F24" s="324">
        <v>49</v>
      </c>
      <c r="G24" s="329">
        <f>F24/C24</f>
        <v>0.14000000000000001</v>
      </c>
    </row>
    <row r="25" spans="1:7" ht="15.75">
      <c r="A25" s="324">
        <v>42</v>
      </c>
      <c r="B25" s="321" t="s">
        <v>425</v>
      </c>
      <c r="C25" s="324">
        <v>41</v>
      </c>
      <c r="D25" s="324">
        <v>16</v>
      </c>
      <c r="E25" s="329">
        <f>D25/C25</f>
        <v>0.3902439024390244</v>
      </c>
      <c r="F25" s="324">
        <v>6</v>
      </c>
      <c r="G25" s="329">
        <f>F25/C25</f>
        <v>0.14634146341463414</v>
      </c>
    </row>
    <row r="26" spans="1:7" ht="15.75">
      <c r="A26" s="324">
        <v>11</v>
      </c>
      <c r="B26" s="321" t="s">
        <v>479</v>
      </c>
      <c r="C26" s="324">
        <v>367</v>
      </c>
      <c r="D26" s="324">
        <v>138</v>
      </c>
      <c r="E26" s="329">
        <f>D26/C26</f>
        <v>0.37602179836512262</v>
      </c>
      <c r="F26" s="324">
        <v>62</v>
      </c>
      <c r="G26" s="329">
        <f>F26/C26</f>
        <v>0.16893732970027248</v>
      </c>
    </row>
    <row r="27" spans="1:7" ht="15.75">
      <c r="A27" s="324">
        <v>26</v>
      </c>
      <c r="B27" s="321" t="s">
        <v>10</v>
      </c>
      <c r="C27" s="324">
        <v>194</v>
      </c>
      <c r="D27" s="324">
        <v>62</v>
      </c>
      <c r="E27" s="329">
        <f>D27/C27</f>
        <v>0.31958762886597936</v>
      </c>
      <c r="F27" s="324">
        <v>38</v>
      </c>
      <c r="G27" s="329">
        <f>F27/C27</f>
        <v>0.19587628865979381</v>
      </c>
    </row>
    <row r="28" spans="1:7" ht="15.75">
      <c r="A28" s="324">
        <v>12</v>
      </c>
      <c r="B28" s="321" t="s">
        <v>477</v>
      </c>
      <c r="C28" s="324">
        <v>667</v>
      </c>
      <c r="D28" s="324">
        <v>136</v>
      </c>
      <c r="E28" s="329">
        <f>D28/C28</f>
        <v>0.20389805097451275</v>
      </c>
      <c r="F28" s="324">
        <v>151</v>
      </c>
      <c r="G28" s="329">
        <f>F28/C28</f>
        <v>0.22638680659670166</v>
      </c>
    </row>
    <row r="29" spans="1:7" ht="15.75">
      <c r="A29" s="324">
        <v>9</v>
      </c>
      <c r="B29" s="321" t="s">
        <v>435</v>
      </c>
      <c r="C29" s="324">
        <v>506</v>
      </c>
      <c r="D29" s="324">
        <v>150</v>
      </c>
      <c r="E29" s="329">
        <f>D29/C29</f>
        <v>0.29644268774703558</v>
      </c>
      <c r="F29" s="324">
        <v>119</v>
      </c>
      <c r="G29" s="329">
        <f>F29/C29</f>
        <v>0.23517786561264822</v>
      </c>
    </row>
    <row r="30" spans="1:7" ht="15.75">
      <c r="A30" s="324">
        <v>18</v>
      </c>
      <c r="B30" s="321" t="s">
        <v>466</v>
      </c>
      <c r="C30" s="324">
        <v>477</v>
      </c>
      <c r="D30" s="324">
        <v>95</v>
      </c>
      <c r="E30" s="329">
        <f>D30/C30</f>
        <v>0.19916142557651992</v>
      </c>
      <c r="F30" s="324">
        <v>127</v>
      </c>
      <c r="G30" s="329">
        <f>F30/C30</f>
        <v>0.2662473794549266</v>
      </c>
    </row>
    <row r="31" spans="1:7" ht="15.75">
      <c r="A31" s="324">
        <v>27</v>
      </c>
      <c r="B31" s="321" t="s">
        <v>478</v>
      </c>
      <c r="C31" s="324">
        <v>273</v>
      </c>
      <c r="D31" s="324">
        <v>62</v>
      </c>
      <c r="E31" s="329">
        <f>D31/C31</f>
        <v>0.2271062271062271</v>
      </c>
      <c r="F31" s="324">
        <v>73</v>
      </c>
      <c r="G31" s="329">
        <f>F31/C31</f>
        <v>0.26739926739926739</v>
      </c>
    </row>
    <row r="32" spans="1:7" ht="15.75">
      <c r="A32" s="324">
        <v>19</v>
      </c>
      <c r="B32" s="321" t="s">
        <v>461</v>
      </c>
      <c r="C32" s="324">
        <v>428</v>
      </c>
      <c r="D32" s="324">
        <v>88</v>
      </c>
      <c r="E32" s="329">
        <f>D32/C32</f>
        <v>0.20560747663551401</v>
      </c>
      <c r="F32" s="324">
        <v>126</v>
      </c>
      <c r="G32" s="329">
        <f>F32/C32</f>
        <v>0.29439252336448596</v>
      </c>
    </row>
    <row r="33" spans="1:7" ht="15.75">
      <c r="A33" s="324">
        <v>20</v>
      </c>
      <c r="B33" s="321" t="s">
        <v>446</v>
      </c>
      <c r="C33" s="324">
        <v>246</v>
      </c>
      <c r="D33" s="324">
        <v>76</v>
      </c>
      <c r="E33" s="329">
        <f>D33/C33</f>
        <v>0.30894308943089432</v>
      </c>
      <c r="F33" s="324">
        <v>74</v>
      </c>
      <c r="G33" s="329">
        <f>F33/C33</f>
        <v>0.30081300813008133</v>
      </c>
    </row>
    <row r="34" spans="1:7" ht="15.75">
      <c r="A34" s="324">
        <v>24</v>
      </c>
      <c r="B34" s="321" t="s">
        <v>453</v>
      </c>
      <c r="C34" s="324">
        <v>306</v>
      </c>
      <c r="D34" s="324">
        <v>66</v>
      </c>
      <c r="E34" s="329">
        <f>D34/C34</f>
        <v>0.21568627450980393</v>
      </c>
      <c r="F34" s="324">
        <v>93</v>
      </c>
      <c r="G34" s="329">
        <f>F34/C34</f>
        <v>0.30392156862745096</v>
      </c>
    </row>
    <row r="35" spans="1:7" ht="15.75">
      <c r="A35" s="324">
        <v>46</v>
      </c>
      <c r="B35" s="321" t="s">
        <v>462</v>
      </c>
      <c r="C35" s="324">
        <v>383</v>
      </c>
      <c r="D35" s="324">
        <v>11</v>
      </c>
      <c r="E35" s="329">
        <f>D35/C35</f>
        <v>2.8720626631853787E-2</v>
      </c>
      <c r="F35" s="324">
        <v>121</v>
      </c>
      <c r="G35" s="329">
        <f>F35/C35</f>
        <v>0.31592689295039167</v>
      </c>
    </row>
    <row r="36" spans="1:7" ht="15.75">
      <c r="A36" s="324">
        <v>14</v>
      </c>
      <c r="B36" s="321" t="s">
        <v>476</v>
      </c>
      <c r="C36" s="324">
        <v>555</v>
      </c>
      <c r="D36" s="324">
        <v>123</v>
      </c>
      <c r="E36" s="329">
        <f>D36/C36</f>
        <v>0.22162162162162163</v>
      </c>
      <c r="F36" s="324">
        <v>178</v>
      </c>
      <c r="G36" s="329">
        <f>F36/C36</f>
        <v>0.32072072072072072</v>
      </c>
    </row>
    <row r="37" spans="1:7" ht="15.75">
      <c r="A37" s="324">
        <v>31</v>
      </c>
      <c r="B37" s="321" t="s">
        <v>444</v>
      </c>
      <c r="C37" s="324">
        <v>356</v>
      </c>
      <c r="D37" s="324">
        <v>57</v>
      </c>
      <c r="E37" s="329">
        <f>D37/C37</f>
        <v>0.1601123595505618</v>
      </c>
      <c r="F37" s="324">
        <v>129</v>
      </c>
      <c r="G37" s="329">
        <f>F37/C37</f>
        <v>0.36235955056179775</v>
      </c>
    </row>
    <row r="38" spans="1:7" ht="15.75">
      <c r="A38" s="324">
        <v>30</v>
      </c>
      <c r="B38" s="321" t="s">
        <v>451</v>
      </c>
      <c r="C38" s="324">
        <v>567</v>
      </c>
      <c r="D38" s="324">
        <v>60</v>
      </c>
      <c r="E38" s="329">
        <f>D38/C38</f>
        <v>0.10582010582010581</v>
      </c>
      <c r="F38" s="324">
        <v>211</v>
      </c>
      <c r="G38" s="329">
        <f>F38/C38</f>
        <v>0.37213403880070545</v>
      </c>
    </row>
    <row r="39" spans="1:7" ht="15.75">
      <c r="A39" s="324">
        <v>32</v>
      </c>
      <c r="B39" s="321" t="s">
        <v>463</v>
      </c>
      <c r="C39" s="324">
        <v>476</v>
      </c>
      <c r="D39" s="324">
        <v>47</v>
      </c>
      <c r="E39" s="329">
        <f>D39/C39</f>
        <v>9.8739495798319324E-2</v>
      </c>
      <c r="F39" s="324">
        <v>180</v>
      </c>
      <c r="G39" s="329">
        <f>F39/C39</f>
        <v>0.37815126050420167</v>
      </c>
    </row>
    <row r="40" spans="1:7" ht="15.75">
      <c r="A40" s="324">
        <v>22</v>
      </c>
      <c r="B40" s="321" t="s">
        <v>475</v>
      </c>
      <c r="C40" s="324">
        <v>473</v>
      </c>
      <c r="D40" s="324">
        <v>71</v>
      </c>
      <c r="E40" s="329">
        <f>D40/C40</f>
        <v>0.15010570824524314</v>
      </c>
      <c r="F40" s="324">
        <v>180</v>
      </c>
      <c r="G40" s="329">
        <f>F40/C40</f>
        <v>0.38054968287526425</v>
      </c>
    </row>
    <row r="41" spans="1:7" ht="15.75">
      <c r="A41" s="324">
        <v>38</v>
      </c>
      <c r="B41" s="321" t="s">
        <v>439</v>
      </c>
      <c r="C41" s="324">
        <v>673</v>
      </c>
      <c r="D41" s="324">
        <v>26</v>
      </c>
      <c r="E41" s="329">
        <f>D41/C41</f>
        <v>3.8632986627043092E-2</v>
      </c>
      <c r="F41" s="324">
        <v>260</v>
      </c>
      <c r="G41" s="329">
        <f>F41/C41</f>
        <v>0.38632986627043092</v>
      </c>
    </row>
    <row r="42" spans="1:7" ht="15.75">
      <c r="A42" s="324">
        <v>45</v>
      </c>
      <c r="B42" s="321" t="s">
        <v>474</v>
      </c>
      <c r="C42" s="324">
        <v>605</v>
      </c>
      <c r="D42" s="324">
        <v>13</v>
      </c>
      <c r="E42" s="329">
        <f>D42/C42</f>
        <v>2.1487603305785124E-2</v>
      </c>
      <c r="F42" s="324">
        <v>237</v>
      </c>
      <c r="G42" s="329">
        <f>F42/C42</f>
        <v>0.39173553719008264</v>
      </c>
    </row>
    <row r="43" spans="1:7" ht="15.75">
      <c r="A43" s="324">
        <v>25</v>
      </c>
      <c r="B43" s="321" t="s">
        <v>6</v>
      </c>
      <c r="C43" s="324">
        <v>561</v>
      </c>
      <c r="D43" s="324">
        <v>64</v>
      </c>
      <c r="E43" s="329">
        <f>D43/C43</f>
        <v>0.1140819964349376</v>
      </c>
      <c r="F43" s="324">
        <v>228</v>
      </c>
      <c r="G43" s="329">
        <f>F43/C43</f>
        <v>0.40641711229946526</v>
      </c>
    </row>
    <row r="44" spans="1:7" ht="15.75">
      <c r="A44" s="324">
        <v>41</v>
      </c>
      <c r="B44" s="321" t="s">
        <v>464</v>
      </c>
      <c r="C44" s="324">
        <v>635</v>
      </c>
      <c r="D44" s="324">
        <v>17</v>
      </c>
      <c r="E44" s="329">
        <f>D44/C44</f>
        <v>2.6771653543307086E-2</v>
      </c>
      <c r="F44" s="324">
        <v>268</v>
      </c>
      <c r="G44" s="329">
        <f>F44/C44</f>
        <v>0.42204724409448818</v>
      </c>
    </row>
    <row r="45" spans="1:7" ht="15.75">
      <c r="A45" s="324">
        <v>33</v>
      </c>
      <c r="B45" s="321" t="s">
        <v>473</v>
      </c>
      <c r="C45" s="324">
        <v>620</v>
      </c>
      <c r="D45" s="324">
        <v>42</v>
      </c>
      <c r="E45" s="329">
        <f>D45/C45</f>
        <v>6.7741935483870974E-2</v>
      </c>
      <c r="F45" s="324">
        <v>262</v>
      </c>
      <c r="G45" s="329">
        <f>F45/C45</f>
        <v>0.42258064516129035</v>
      </c>
    </row>
    <row r="46" spans="1:7" ht="15.75">
      <c r="A46" s="324">
        <v>40</v>
      </c>
      <c r="B46" s="321" t="s">
        <v>472</v>
      </c>
      <c r="C46" s="324">
        <v>683</v>
      </c>
      <c r="D46" s="324">
        <v>22</v>
      </c>
      <c r="E46" s="329">
        <f>D46/C46</f>
        <v>3.2210834553440704E-2</v>
      </c>
      <c r="F46" s="324">
        <v>297</v>
      </c>
      <c r="G46" s="329">
        <f>F46/C46</f>
        <v>0.43484626647144947</v>
      </c>
    </row>
    <row r="47" spans="1:7" ht="15.75">
      <c r="A47" s="324">
        <v>43</v>
      </c>
      <c r="B47" s="321" t="s">
        <v>436</v>
      </c>
      <c r="C47" s="324">
        <v>670</v>
      </c>
      <c r="D47" s="324">
        <v>15</v>
      </c>
      <c r="E47" s="329">
        <f>D47/C47</f>
        <v>2.2388059701492536E-2</v>
      </c>
      <c r="F47" s="324">
        <v>295</v>
      </c>
      <c r="G47" s="329">
        <f>F47/C47</f>
        <v>0.44029850746268656</v>
      </c>
    </row>
    <row r="48" spans="1:7" ht="15.75">
      <c r="A48" s="324">
        <v>28</v>
      </c>
      <c r="B48" s="321" t="s">
        <v>452</v>
      </c>
      <c r="C48" s="324">
        <v>478</v>
      </c>
      <c r="D48" s="324">
        <v>62</v>
      </c>
      <c r="E48" s="329">
        <f>D48/C48</f>
        <v>0.1297071129707113</v>
      </c>
      <c r="F48" s="324">
        <v>212</v>
      </c>
      <c r="G48" s="329">
        <f>F48/C48</f>
        <v>0.44351464435146443</v>
      </c>
    </row>
    <row r="49" spans="1:7" ht="15.75">
      <c r="A49" s="324">
        <v>29</v>
      </c>
      <c r="B49" s="321" t="s">
        <v>449</v>
      </c>
      <c r="C49" s="324">
        <v>585</v>
      </c>
      <c r="D49" s="324">
        <v>62</v>
      </c>
      <c r="E49" s="329">
        <f>D49/C49</f>
        <v>0.10598290598290598</v>
      </c>
      <c r="F49" s="324">
        <v>261</v>
      </c>
      <c r="G49" s="329">
        <f>F49/C49</f>
        <v>0.44615384615384618</v>
      </c>
    </row>
    <row r="50" spans="1:7" ht="15.75">
      <c r="A50" s="324">
        <v>39</v>
      </c>
      <c r="B50" s="321" t="s">
        <v>438</v>
      </c>
      <c r="C50" s="324">
        <v>534</v>
      </c>
      <c r="D50" s="324">
        <v>22</v>
      </c>
      <c r="E50" s="329">
        <f>D50/C50</f>
        <v>4.1198501872659173E-2</v>
      </c>
      <c r="F50" s="324">
        <v>251</v>
      </c>
      <c r="G50" s="329">
        <f>F50/C50</f>
        <v>0.47003745318352058</v>
      </c>
    </row>
    <row r="51" spans="1:7" ht="15.75">
      <c r="A51" s="324">
        <v>48</v>
      </c>
      <c r="B51" s="321" t="s">
        <v>481</v>
      </c>
      <c r="C51" s="324">
        <v>11</v>
      </c>
      <c r="D51" s="324">
        <v>0</v>
      </c>
      <c r="E51" s="329">
        <f>D51/C51</f>
        <v>0</v>
      </c>
      <c r="F51" s="324">
        <v>7</v>
      </c>
      <c r="G51" s="329">
        <f>F51/C51</f>
        <v>0.63636363636363635</v>
      </c>
    </row>
  </sheetData>
  <autoFilter ref="A3:AX3" xr:uid="{C88DE460-DECC-4489-969F-907C5ED09F40}">
    <sortState xmlns:xlrd2="http://schemas.microsoft.com/office/spreadsheetml/2017/richdata2" ref="A5:G51">
      <sortCondition ref="G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N26"/>
  <sheetViews>
    <sheetView view="pageLayout" topLeftCell="A7" zoomScaleNormal="85" workbookViewId="0">
      <selection activeCell="H20" sqref="H20:I26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7" width="9.85546875" style="154" customWidth="1"/>
    <col min="8" max="8" width="18.5703125" style="154" customWidth="1"/>
    <col min="9" max="9" width="12.5703125" style="154" customWidth="1"/>
    <col min="10" max="10" width="7.42578125" style="154" customWidth="1"/>
    <col min="11" max="11" width="8.5703125" style="154" customWidth="1"/>
    <col min="12" max="12" width="10.5703125" style="154" customWidth="1"/>
    <col min="13" max="13" width="9.140625" style="151"/>
    <col min="14" max="14" width="24.42578125" style="151" customWidth="1"/>
    <col min="15" max="16384" width="9.140625" style="151"/>
  </cols>
  <sheetData>
    <row r="1" spans="1:14" ht="33" customHeight="1">
      <c r="A1" s="315" t="s">
        <v>460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4" ht="37.5" customHeight="1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137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137</v>
      </c>
    </row>
    <row r="3" spans="1:14" ht="33">
      <c r="A3" s="226" t="s">
        <v>356</v>
      </c>
      <c r="B3" s="227" t="s">
        <v>166</v>
      </c>
      <c r="C3" s="227">
        <v>30</v>
      </c>
      <c r="D3" s="226">
        <v>10</v>
      </c>
      <c r="E3" s="226">
        <v>10</v>
      </c>
      <c r="F3" s="226">
        <v>10</v>
      </c>
      <c r="G3" s="226">
        <v>1</v>
      </c>
      <c r="H3" s="236" t="s">
        <v>451</v>
      </c>
      <c r="I3" s="226">
        <v>28.55</v>
      </c>
      <c r="J3" s="226">
        <v>9.8000000000000007</v>
      </c>
      <c r="K3" s="226">
        <v>9.25</v>
      </c>
      <c r="L3" s="226">
        <v>9.5</v>
      </c>
      <c r="N3" s="234"/>
    </row>
    <row r="4" spans="1:14" ht="15" customHeight="1">
      <c r="A4" s="152">
        <v>31</v>
      </c>
      <c r="B4" s="153" t="s">
        <v>21</v>
      </c>
      <c r="C4" s="227">
        <v>29.25</v>
      </c>
      <c r="D4" s="153">
        <v>10</v>
      </c>
      <c r="E4" s="152">
        <v>9.75</v>
      </c>
      <c r="F4" s="152">
        <v>9.5</v>
      </c>
      <c r="G4" s="153">
        <v>2</v>
      </c>
      <c r="H4" s="235" t="s">
        <v>461</v>
      </c>
      <c r="I4" s="153">
        <v>28.45</v>
      </c>
      <c r="J4" s="153">
        <v>9.1999999999999993</v>
      </c>
      <c r="K4" s="152">
        <v>9.25</v>
      </c>
      <c r="L4" s="152">
        <v>10</v>
      </c>
    </row>
    <row r="5" spans="1:14" ht="15" customHeight="1">
      <c r="A5" s="152">
        <v>35</v>
      </c>
      <c r="B5" s="153" t="s">
        <v>21</v>
      </c>
      <c r="C5" s="227">
        <v>29.15</v>
      </c>
      <c r="D5" s="153">
        <v>9.4</v>
      </c>
      <c r="E5" s="152">
        <v>10</v>
      </c>
      <c r="F5" s="152">
        <v>9.75</v>
      </c>
      <c r="G5" s="152">
        <v>3</v>
      </c>
      <c r="H5" s="235" t="s">
        <v>462</v>
      </c>
      <c r="I5" s="153">
        <v>28.4</v>
      </c>
      <c r="J5" s="153">
        <v>9.4</v>
      </c>
      <c r="K5" s="152">
        <v>9</v>
      </c>
      <c r="L5" s="152">
        <v>10</v>
      </c>
    </row>
    <row r="6" spans="1:14" ht="15" customHeight="1">
      <c r="A6" s="152">
        <v>38</v>
      </c>
      <c r="B6" s="153" t="s">
        <v>21</v>
      </c>
      <c r="C6" s="227">
        <v>29.1</v>
      </c>
      <c r="D6" s="153">
        <v>9.6</v>
      </c>
      <c r="E6" s="152">
        <v>10</v>
      </c>
      <c r="F6" s="152">
        <v>9.5</v>
      </c>
      <c r="G6" s="153">
        <v>4</v>
      </c>
      <c r="H6" s="235" t="s">
        <v>463</v>
      </c>
      <c r="I6" s="153">
        <v>28.35</v>
      </c>
      <c r="J6" s="153">
        <v>9.6</v>
      </c>
      <c r="K6" s="152">
        <v>9.5</v>
      </c>
      <c r="L6" s="152">
        <v>9.25</v>
      </c>
    </row>
    <row r="7" spans="1:14" ht="15" customHeight="1">
      <c r="A7" s="152">
        <v>38</v>
      </c>
      <c r="B7" s="153" t="s">
        <v>21</v>
      </c>
      <c r="C7" s="227">
        <v>29.1</v>
      </c>
      <c r="D7" s="153">
        <v>9.6</v>
      </c>
      <c r="E7" s="152">
        <v>9.75</v>
      </c>
      <c r="F7" s="152">
        <v>9.75</v>
      </c>
      <c r="G7" s="152">
        <v>5</v>
      </c>
      <c r="H7" s="235" t="s">
        <v>462</v>
      </c>
      <c r="I7" s="153">
        <v>28.3</v>
      </c>
      <c r="J7" s="153">
        <v>9.8000000000000007</v>
      </c>
      <c r="K7" s="152">
        <v>9</v>
      </c>
      <c r="L7" s="152">
        <v>9.5</v>
      </c>
    </row>
    <row r="8" spans="1:14" ht="15" customHeight="1">
      <c r="A8" s="152">
        <v>53</v>
      </c>
      <c r="B8" s="153" t="s">
        <v>21</v>
      </c>
      <c r="C8" s="227">
        <v>29.05</v>
      </c>
      <c r="D8" s="153">
        <v>9.8000000000000007</v>
      </c>
      <c r="E8" s="152">
        <v>9.5</v>
      </c>
      <c r="F8" s="152">
        <v>9.75</v>
      </c>
      <c r="G8" s="153">
        <v>6</v>
      </c>
      <c r="H8" s="235" t="s">
        <v>462</v>
      </c>
      <c r="I8" s="153">
        <v>28.25</v>
      </c>
      <c r="J8" s="153">
        <v>9</v>
      </c>
      <c r="K8" s="152">
        <v>9.25</v>
      </c>
      <c r="L8" s="152">
        <v>10</v>
      </c>
    </row>
    <row r="9" spans="1:14" ht="15" customHeight="1">
      <c r="A9" s="152">
        <v>53</v>
      </c>
      <c r="B9" s="153" t="s">
        <v>21</v>
      </c>
      <c r="C9" s="227">
        <v>29.05</v>
      </c>
      <c r="D9" s="153">
        <v>9.8000000000000007</v>
      </c>
      <c r="E9" s="152">
        <v>9.5</v>
      </c>
      <c r="F9" s="152">
        <v>9.75</v>
      </c>
      <c r="G9" s="152">
        <v>7</v>
      </c>
      <c r="H9" s="235" t="s">
        <v>438</v>
      </c>
      <c r="I9" s="153">
        <v>28.25</v>
      </c>
      <c r="J9" s="153">
        <v>9</v>
      </c>
      <c r="K9" s="152">
        <v>9.25</v>
      </c>
      <c r="L9" s="152">
        <v>10</v>
      </c>
    </row>
    <row r="10" spans="1:14" ht="15" customHeight="1">
      <c r="A10" s="152">
        <v>68</v>
      </c>
      <c r="B10" s="153" t="s">
        <v>21</v>
      </c>
      <c r="C10" s="227">
        <v>28.9</v>
      </c>
      <c r="D10" s="153">
        <v>9.4</v>
      </c>
      <c r="E10" s="152">
        <v>9.5</v>
      </c>
      <c r="F10" s="152">
        <v>10</v>
      </c>
      <c r="G10" s="153">
        <v>8</v>
      </c>
      <c r="H10" s="235" t="s">
        <v>462</v>
      </c>
      <c r="I10" s="153">
        <v>28.15</v>
      </c>
      <c r="J10" s="153">
        <v>9.4</v>
      </c>
      <c r="K10" s="152">
        <v>9</v>
      </c>
      <c r="L10" s="152">
        <v>9.75</v>
      </c>
    </row>
    <row r="11" spans="1:14" ht="15" customHeight="1">
      <c r="A11" s="152">
        <v>79</v>
      </c>
      <c r="B11" s="153" t="s">
        <v>21</v>
      </c>
      <c r="C11" s="227">
        <v>28.85</v>
      </c>
      <c r="D11" s="153">
        <v>9.6</v>
      </c>
      <c r="E11" s="152">
        <v>9.75</v>
      </c>
      <c r="F11" s="152">
        <v>9.5</v>
      </c>
      <c r="G11" s="152">
        <v>9</v>
      </c>
      <c r="H11" s="235" t="s">
        <v>449</v>
      </c>
      <c r="I11" s="153">
        <v>28.15</v>
      </c>
      <c r="J11" s="153">
        <v>9.4</v>
      </c>
      <c r="K11" s="152">
        <v>9</v>
      </c>
      <c r="L11" s="152">
        <v>9.75</v>
      </c>
      <c r="N11"/>
    </row>
    <row r="12" spans="1:14" ht="15" customHeight="1">
      <c r="A12" s="152">
        <v>79</v>
      </c>
      <c r="B12" s="153" t="s">
        <v>21</v>
      </c>
      <c r="C12" s="227">
        <v>28.85</v>
      </c>
      <c r="D12" s="153">
        <v>9.6</v>
      </c>
      <c r="E12" s="152">
        <v>9.75</v>
      </c>
      <c r="F12" s="152">
        <v>9.5</v>
      </c>
      <c r="G12" s="153">
        <v>10</v>
      </c>
      <c r="H12" s="235" t="s">
        <v>451</v>
      </c>
      <c r="I12" s="152">
        <v>28.15</v>
      </c>
      <c r="J12" s="152">
        <v>9.4</v>
      </c>
      <c r="K12" s="152">
        <v>9.5</v>
      </c>
      <c r="L12" s="152">
        <v>9.25</v>
      </c>
      <c r="N12"/>
    </row>
    <row r="13" spans="1:14" ht="15" customHeight="1">
      <c r="A13" s="152">
        <v>79</v>
      </c>
      <c r="B13" s="153" t="s">
        <v>21</v>
      </c>
      <c r="C13" s="227">
        <v>28.85</v>
      </c>
      <c r="D13" s="153">
        <v>9.6</v>
      </c>
      <c r="E13" s="152">
        <v>9.75</v>
      </c>
      <c r="F13" s="152">
        <v>9.5</v>
      </c>
      <c r="G13" s="152">
        <v>11</v>
      </c>
      <c r="H13" s="235" t="s">
        <v>451</v>
      </c>
      <c r="I13" s="152">
        <v>28.15</v>
      </c>
      <c r="J13" s="152">
        <v>9.4</v>
      </c>
      <c r="K13" s="152">
        <v>9</v>
      </c>
      <c r="L13" s="152">
        <v>9.75</v>
      </c>
      <c r="N13"/>
    </row>
    <row r="14" spans="1:14" ht="15" customHeight="1">
      <c r="A14" s="152"/>
      <c r="B14" s="152"/>
      <c r="C14" s="152"/>
      <c r="D14" s="152"/>
      <c r="E14" s="152"/>
      <c r="F14" s="152"/>
      <c r="G14" s="153">
        <v>12</v>
      </c>
      <c r="H14" s="235" t="s">
        <v>462</v>
      </c>
      <c r="I14" s="152">
        <v>28.1</v>
      </c>
      <c r="J14" s="152">
        <v>9.6</v>
      </c>
      <c r="K14" s="152">
        <v>9.25</v>
      </c>
      <c r="L14" s="152">
        <v>9.25</v>
      </c>
      <c r="N14"/>
    </row>
    <row r="15" spans="1:14" ht="15" customHeight="1">
      <c r="A15" s="152"/>
      <c r="B15" s="152"/>
      <c r="C15" s="152"/>
      <c r="D15" s="152"/>
      <c r="E15" s="152"/>
      <c r="F15" s="152"/>
      <c r="G15" s="152">
        <v>13</v>
      </c>
      <c r="H15" s="235" t="s">
        <v>464</v>
      </c>
      <c r="I15" s="152">
        <v>28.1</v>
      </c>
      <c r="J15" s="152">
        <v>9.6</v>
      </c>
      <c r="K15" s="152">
        <v>9</v>
      </c>
      <c r="L15" s="152">
        <v>9.5</v>
      </c>
      <c r="N15"/>
    </row>
    <row r="16" spans="1:14" ht="15" customHeight="1">
      <c r="A16" s="152"/>
      <c r="B16" s="152"/>
      <c r="C16" s="152"/>
      <c r="D16" s="152"/>
      <c r="E16" s="152"/>
      <c r="F16" s="152"/>
      <c r="G16" s="153">
        <v>14</v>
      </c>
      <c r="H16" s="235" t="s">
        <v>463</v>
      </c>
      <c r="I16" s="152">
        <v>28.05</v>
      </c>
      <c r="J16" s="152">
        <v>9.8000000000000007</v>
      </c>
      <c r="K16" s="152">
        <v>9</v>
      </c>
      <c r="L16" s="152">
        <v>9.25</v>
      </c>
      <c r="N16"/>
    </row>
    <row r="17" spans="1:14" ht="15" customHeight="1">
      <c r="A17" s="152"/>
      <c r="B17" s="152"/>
      <c r="C17" s="152"/>
      <c r="D17" s="152"/>
      <c r="E17" s="152"/>
      <c r="F17" s="152"/>
      <c r="G17" s="152">
        <v>15</v>
      </c>
      <c r="H17" s="235" t="s">
        <v>438</v>
      </c>
      <c r="I17" s="152">
        <v>28.05</v>
      </c>
      <c r="J17" s="152">
        <v>8.8000000000000007</v>
      </c>
      <c r="K17" s="152">
        <v>9.25</v>
      </c>
      <c r="L17" s="152">
        <v>10</v>
      </c>
      <c r="N17"/>
    </row>
    <row r="18" spans="1:14" ht="15" customHeight="1">
      <c r="A18" s="152"/>
      <c r="B18" s="152"/>
      <c r="C18" s="152"/>
      <c r="D18" s="152"/>
      <c r="E18" s="152"/>
      <c r="F18" s="152"/>
      <c r="G18" s="153">
        <v>16</v>
      </c>
      <c r="H18" s="235" t="s">
        <v>461</v>
      </c>
      <c r="I18" s="152">
        <v>28</v>
      </c>
      <c r="J18" s="152">
        <v>9</v>
      </c>
      <c r="K18" s="152">
        <v>9</v>
      </c>
      <c r="L18" s="152">
        <v>10</v>
      </c>
      <c r="N18"/>
    </row>
    <row r="19" spans="1:14" ht="15" customHeight="1"/>
    <row r="20" spans="1:14" ht="15" customHeight="1">
      <c r="H20" s="235" t="s">
        <v>462</v>
      </c>
      <c r="I20" s="152">
        <f t="shared" ref="I20:I26" si="0">COUNTIF(H$3:H$18,H20)</f>
        <v>5</v>
      </c>
    </row>
    <row r="21" spans="1:14" ht="15" customHeight="1">
      <c r="H21" s="235" t="s">
        <v>451</v>
      </c>
      <c r="I21" s="152">
        <f t="shared" si="0"/>
        <v>3</v>
      </c>
    </row>
    <row r="22" spans="1:14" ht="15" customHeight="1">
      <c r="H22" s="235" t="s">
        <v>461</v>
      </c>
      <c r="I22" s="152">
        <f t="shared" si="0"/>
        <v>2</v>
      </c>
    </row>
    <row r="23" spans="1:14" ht="15" customHeight="1">
      <c r="H23" s="235" t="s">
        <v>463</v>
      </c>
      <c r="I23" s="152">
        <f t="shared" si="0"/>
        <v>2</v>
      </c>
    </row>
    <row r="24" spans="1:14" ht="15" customHeight="1">
      <c r="H24" s="235" t="s">
        <v>438</v>
      </c>
      <c r="I24" s="152">
        <f t="shared" si="0"/>
        <v>2</v>
      </c>
    </row>
    <row r="25" spans="1:14" ht="15" customHeight="1">
      <c r="H25" s="235" t="s">
        <v>449</v>
      </c>
      <c r="I25" s="152">
        <f t="shared" si="0"/>
        <v>1</v>
      </c>
    </row>
    <row r="26" spans="1:14" ht="15" customHeight="1">
      <c r="H26" s="235" t="s">
        <v>464</v>
      </c>
      <c r="I26" s="152">
        <f t="shared" si="0"/>
        <v>1</v>
      </c>
    </row>
  </sheetData>
  <sortState xmlns:xlrd2="http://schemas.microsoft.com/office/spreadsheetml/2017/richdata2" ref="H20:I26">
    <sortCondition descending="1" ref="I20:I26"/>
  </sortState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4E2-3FDD-4234-8DD4-474248B51B02}">
  <dimension ref="A1:L17"/>
  <sheetViews>
    <sheetView view="pageLayout" zoomScaleNormal="85" workbookViewId="0">
      <selection activeCell="A2" sqref="A2:XFD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15" t="s">
        <v>467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136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136</v>
      </c>
      <c r="L2" s="226" t="s">
        <v>135</v>
      </c>
    </row>
    <row r="3" spans="1:12" ht="33">
      <c r="A3" s="152" t="s">
        <v>356</v>
      </c>
      <c r="B3" s="152" t="s">
        <v>166</v>
      </c>
      <c r="C3" s="152" t="s">
        <v>361</v>
      </c>
      <c r="D3" s="152">
        <v>10</v>
      </c>
      <c r="E3" s="152">
        <v>10</v>
      </c>
      <c r="F3" s="152" t="s">
        <v>359</v>
      </c>
      <c r="G3" s="152">
        <v>1</v>
      </c>
      <c r="H3" s="235" t="s">
        <v>462</v>
      </c>
      <c r="I3" s="227">
        <v>28.35</v>
      </c>
      <c r="J3" s="211">
        <v>9.8000000000000007</v>
      </c>
      <c r="K3" s="211">
        <v>9.75</v>
      </c>
      <c r="L3" s="211">
        <v>8.8000000000000007</v>
      </c>
    </row>
    <row r="4" spans="1:12" ht="21" customHeight="1">
      <c r="A4" s="152">
        <v>24</v>
      </c>
      <c r="B4" s="152" t="s">
        <v>21</v>
      </c>
      <c r="C4" s="152" t="s">
        <v>360</v>
      </c>
      <c r="D4" s="152" t="s">
        <v>364</v>
      </c>
      <c r="E4" s="152" t="s">
        <v>365</v>
      </c>
      <c r="F4" s="152">
        <v>10</v>
      </c>
      <c r="G4" s="153">
        <v>2</v>
      </c>
      <c r="H4" s="235" t="s">
        <v>462</v>
      </c>
      <c r="I4" s="153">
        <v>28.200000000000003</v>
      </c>
      <c r="J4" s="211">
        <v>9.8000000000000007</v>
      </c>
      <c r="K4" s="211">
        <v>9</v>
      </c>
      <c r="L4" s="211">
        <v>9.4</v>
      </c>
    </row>
    <row r="5" spans="1:12" ht="21" customHeight="1">
      <c r="A5" s="152">
        <v>38</v>
      </c>
      <c r="B5" s="152" t="s">
        <v>21</v>
      </c>
      <c r="C5" s="152" t="s">
        <v>362</v>
      </c>
      <c r="D5" s="152" t="s">
        <v>366</v>
      </c>
      <c r="E5" s="152">
        <v>10</v>
      </c>
      <c r="F5" s="152" t="s">
        <v>366</v>
      </c>
      <c r="G5" s="152">
        <v>3</v>
      </c>
      <c r="H5" s="234" t="s">
        <v>463</v>
      </c>
      <c r="I5" s="152">
        <v>27.950000000000003</v>
      </c>
      <c r="J5" s="237">
        <v>9.6</v>
      </c>
      <c r="K5" s="237">
        <v>9.75</v>
      </c>
      <c r="L5" s="237">
        <v>8.6</v>
      </c>
    </row>
    <row r="6" spans="1:12" ht="21" customHeight="1">
      <c r="A6" s="152">
        <v>86</v>
      </c>
      <c r="B6" s="152" t="s">
        <v>21</v>
      </c>
      <c r="C6" s="152" t="s">
        <v>363</v>
      </c>
      <c r="D6" s="152" t="s">
        <v>364</v>
      </c>
      <c r="E6" s="152" t="s">
        <v>365</v>
      </c>
      <c r="F6" s="152" t="s">
        <v>367</v>
      </c>
      <c r="G6" s="153">
        <v>4</v>
      </c>
      <c r="H6" s="234" t="s">
        <v>466</v>
      </c>
      <c r="I6" s="152">
        <v>27.85</v>
      </c>
      <c r="J6" s="238">
        <v>9.6</v>
      </c>
      <c r="K6" s="238">
        <v>9.25</v>
      </c>
      <c r="L6" s="238">
        <v>9</v>
      </c>
    </row>
    <row r="7" spans="1:12">
      <c r="G7" s="152">
        <v>5</v>
      </c>
      <c r="H7" s="235" t="s">
        <v>462</v>
      </c>
      <c r="I7" s="152">
        <v>27.799999999999997</v>
      </c>
      <c r="J7" s="211">
        <v>9.4</v>
      </c>
      <c r="K7" s="211">
        <v>9</v>
      </c>
      <c r="L7" s="211">
        <v>9.4</v>
      </c>
    </row>
    <row r="8" spans="1:12">
      <c r="G8" s="153">
        <v>6</v>
      </c>
      <c r="H8" s="235" t="s">
        <v>462</v>
      </c>
      <c r="I8" s="152">
        <v>27.65</v>
      </c>
      <c r="J8" s="211">
        <v>9.1999999999999993</v>
      </c>
      <c r="K8" s="211">
        <v>9.25</v>
      </c>
      <c r="L8" s="211">
        <v>9.1999999999999993</v>
      </c>
    </row>
    <row r="9" spans="1:12">
      <c r="G9" s="152">
        <v>7</v>
      </c>
      <c r="H9" s="234" t="s">
        <v>464</v>
      </c>
      <c r="I9" s="152">
        <v>27.65</v>
      </c>
      <c r="J9" s="238">
        <v>9.4</v>
      </c>
      <c r="K9" s="238">
        <v>9.25</v>
      </c>
      <c r="L9" s="238">
        <v>9</v>
      </c>
    </row>
    <row r="10" spans="1:12">
      <c r="G10" s="153">
        <v>8</v>
      </c>
      <c r="H10" s="234" t="s">
        <v>466</v>
      </c>
      <c r="I10" s="152">
        <v>27.65</v>
      </c>
      <c r="J10" s="238">
        <v>9.4</v>
      </c>
      <c r="K10" s="238">
        <v>9.25</v>
      </c>
      <c r="L10" s="238">
        <v>9</v>
      </c>
    </row>
    <row r="11" spans="1:12">
      <c r="G11" s="152">
        <v>9</v>
      </c>
      <c r="H11" s="235" t="s">
        <v>462</v>
      </c>
      <c r="I11" s="152">
        <v>27.65</v>
      </c>
      <c r="J11" s="211">
        <v>9.4</v>
      </c>
      <c r="K11" s="211">
        <v>9.25</v>
      </c>
      <c r="L11" s="211">
        <v>9</v>
      </c>
    </row>
    <row r="12" spans="1:12">
      <c r="G12" s="153">
        <v>10</v>
      </c>
      <c r="H12" s="235" t="s">
        <v>462</v>
      </c>
      <c r="I12" s="152">
        <v>27.599999999999998</v>
      </c>
      <c r="J12" s="211">
        <v>9.4</v>
      </c>
      <c r="K12" s="211">
        <v>9</v>
      </c>
      <c r="L12" s="211">
        <v>9.1999999999999993</v>
      </c>
    </row>
    <row r="14" spans="1:12">
      <c r="H14" s="235" t="s">
        <v>462</v>
      </c>
      <c r="I14" s="152">
        <f>COUNTIF(H$2:H$12,H14)</f>
        <v>6</v>
      </c>
    </row>
    <row r="15" spans="1:12">
      <c r="H15" s="234" t="s">
        <v>466</v>
      </c>
      <c r="I15" s="152">
        <f>COUNTIF(H$2:H$12,H15)</f>
        <v>2</v>
      </c>
    </row>
    <row r="16" spans="1:12">
      <c r="H16" s="235" t="s">
        <v>463</v>
      </c>
      <c r="I16" s="152">
        <f>COUNTIF(H$2:H$12,H16)</f>
        <v>1</v>
      </c>
    </row>
    <row r="17" spans="8:9">
      <c r="H17" s="235" t="s">
        <v>464</v>
      </c>
      <c r="I17" s="152">
        <f>COUNTIF(H$2:H$12,H17)</f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78B-0BD5-4636-8CAA-AC9C560D19A8}">
  <dimension ref="A1:L17"/>
  <sheetViews>
    <sheetView view="pageLayout" zoomScaleNormal="85" workbookViewId="0">
      <selection activeCell="G2" sqref="G2:H2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15" t="s">
        <v>468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137</v>
      </c>
      <c r="F2" s="226" t="s">
        <v>138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137</v>
      </c>
      <c r="L2" s="226" t="s">
        <v>138</v>
      </c>
    </row>
    <row r="3" spans="1:12" ht="33">
      <c r="A3" s="152" t="s">
        <v>356</v>
      </c>
      <c r="B3" s="228" t="s">
        <v>198</v>
      </c>
      <c r="C3" s="227">
        <v>29.35</v>
      </c>
      <c r="D3" s="228">
        <v>9.6</v>
      </c>
      <c r="E3" s="152">
        <v>9.75</v>
      </c>
      <c r="F3" s="152">
        <v>10</v>
      </c>
      <c r="G3" s="152">
        <v>1</v>
      </c>
      <c r="H3" s="235" t="s">
        <v>461</v>
      </c>
      <c r="I3" s="227">
        <v>28.9</v>
      </c>
      <c r="J3" s="239">
        <v>9.4</v>
      </c>
      <c r="K3" s="239">
        <v>10</v>
      </c>
      <c r="L3" s="239">
        <v>9.5</v>
      </c>
    </row>
    <row r="4" spans="1:12" ht="21" customHeight="1">
      <c r="A4" s="153">
        <v>90</v>
      </c>
      <c r="B4" s="228" t="s">
        <v>21</v>
      </c>
      <c r="C4" s="227">
        <v>28.3</v>
      </c>
      <c r="D4" s="228">
        <v>9.8000000000000007</v>
      </c>
      <c r="E4" s="152">
        <v>9.25</v>
      </c>
      <c r="F4" s="152">
        <v>9.25</v>
      </c>
      <c r="G4" s="153">
        <v>2</v>
      </c>
      <c r="H4" s="235" t="s">
        <v>462</v>
      </c>
      <c r="I4" s="153">
        <v>28.75</v>
      </c>
      <c r="J4" s="211">
        <v>9</v>
      </c>
      <c r="K4" s="211">
        <v>10</v>
      </c>
      <c r="L4" s="211">
        <v>9.75</v>
      </c>
    </row>
    <row r="5" spans="1:12">
      <c r="G5" s="152">
        <v>3</v>
      </c>
      <c r="H5" s="235" t="s">
        <v>462</v>
      </c>
      <c r="I5" s="152">
        <v>28.4</v>
      </c>
      <c r="J5" s="211">
        <v>9.4</v>
      </c>
      <c r="K5" s="211">
        <v>9.25</v>
      </c>
      <c r="L5" s="211">
        <v>9.75</v>
      </c>
    </row>
    <row r="6" spans="1:12">
      <c r="G6" s="153">
        <v>4</v>
      </c>
      <c r="H6" s="235" t="s">
        <v>462</v>
      </c>
      <c r="I6" s="152">
        <v>28.4</v>
      </c>
      <c r="J6" s="211">
        <v>8.4</v>
      </c>
      <c r="K6" s="211">
        <v>10</v>
      </c>
      <c r="L6" s="211">
        <v>10</v>
      </c>
    </row>
    <row r="7" spans="1:12">
      <c r="G7" s="152">
        <v>5</v>
      </c>
      <c r="H7" s="235" t="s">
        <v>463</v>
      </c>
      <c r="I7" s="152">
        <v>28.35</v>
      </c>
      <c r="J7" s="238">
        <v>9.6</v>
      </c>
      <c r="K7" s="238">
        <v>9.25</v>
      </c>
      <c r="L7" s="238">
        <v>9.5</v>
      </c>
    </row>
    <row r="8" spans="1:12">
      <c r="G8" s="153">
        <v>6</v>
      </c>
      <c r="H8" s="235" t="s">
        <v>462</v>
      </c>
      <c r="I8" s="152">
        <v>28.3</v>
      </c>
      <c r="J8" s="211">
        <v>9.8000000000000007</v>
      </c>
      <c r="K8" s="211">
        <v>9.5</v>
      </c>
      <c r="L8" s="211">
        <v>9</v>
      </c>
    </row>
    <row r="9" spans="1:12">
      <c r="G9" s="152">
        <v>7</v>
      </c>
      <c r="H9" s="235" t="s">
        <v>451</v>
      </c>
      <c r="I9" s="152">
        <v>28.15</v>
      </c>
      <c r="J9" s="238">
        <v>9.4</v>
      </c>
      <c r="K9" s="238">
        <v>9.5</v>
      </c>
      <c r="L9" s="238">
        <v>9.25</v>
      </c>
    </row>
    <row r="10" spans="1:12">
      <c r="G10" s="153">
        <v>8</v>
      </c>
      <c r="H10" s="235" t="s">
        <v>462</v>
      </c>
      <c r="I10" s="152">
        <v>28.15</v>
      </c>
      <c r="J10" s="211">
        <v>9.4</v>
      </c>
      <c r="K10" s="211">
        <v>9.5</v>
      </c>
      <c r="L10" s="211">
        <v>9.25</v>
      </c>
    </row>
    <row r="11" spans="1:12">
      <c r="G11" s="152">
        <v>9</v>
      </c>
      <c r="H11" s="235" t="s">
        <v>464</v>
      </c>
      <c r="I11" s="152">
        <v>28.05</v>
      </c>
      <c r="J11" s="238">
        <v>8.8000000000000007</v>
      </c>
      <c r="K11" s="238">
        <v>10</v>
      </c>
      <c r="L11" s="238">
        <v>9.25</v>
      </c>
    </row>
    <row r="13" spans="1:12">
      <c r="H13" s="235" t="s">
        <v>462</v>
      </c>
      <c r="I13" s="152">
        <f>COUNTIF(H$3:H$11,H13)</f>
        <v>5</v>
      </c>
    </row>
    <row r="14" spans="1:12">
      <c r="H14" s="235" t="s">
        <v>451</v>
      </c>
      <c r="I14" s="152">
        <f t="shared" ref="I14:I17" si="0">COUNTIF(H$3:H$11,H14)</f>
        <v>1</v>
      </c>
    </row>
    <row r="15" spans="1:12">
      <c r="H15" s="235" t="s">
        <v>461</v>
      </c>
      <c r="I15" s="152">
        <f t="shared" si="0"/>
        <v>1</v>
      </c>
    </row>
    <row r="16" spans="1:12">
      <c r="H16" s="235" t="s">
        <v>463</v>
      </c>
      <c r="I16" s="152">
        <f t="shared" si="0"/>
        <v>1</v>
      </c>
    </row>
    <row r="17" spans="8:9">
      <c r="H17" s="235" t="s">
        <v>464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10" zoomScaleNormal="85" workbookViewId="0">
      <selection activeCell="L27" sqref="L27"/>
    </sheetView>
  </sheetViews>
  <sheetFormatPr defaultRowHeight="18.75"/>
  <cols>
    <col min="1" max="2" width="14" style="247" customWidth="1"/>
    <col min="3" max="3" width="11.42578125" style="247" customWidth="1"/>
    <col min="4" max="4" width="9.140625" style="247" customWidth="1"/>
    <col min="5" max="5" width="8.28515625" style="247" customWidth="1"/>
    <col min="6" max="6" width="9.85546875" style="247" customWidth="1"/>
    <col min="7" max="7" width="10.7109375" style="247" customWidth="1"/>
    <col min="8" max="8" width="14.42578125" style="247" customWidth="1"/>
    <col min="9" max="9" width="9.5703125" style="247" customWidth="1"/>
    <col min="10" max="10" width="8.5703125" style="247" customWidth="1"/>
    <col min="11" max="11" width="9.85546875" style="247" customWidth="1"/>
    <col min="12" max="12" width="10.5703125" style="247" customWidth="1"/>
    <col min="13" max="16384" width="9.140625" style="242"/>
  </cols>
  <sheetData>
    <row r="1" spans="1:12">
      <c r="A1" s="320" t="s">
        <v>470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</row>
    <row r="2" spans="1:12" ht="37.5">
      <c r="A2" s="243" t="s">
        <v>381</v>
      </c>
      <c r="B2" s="243" t="s">
        <v>358</v>
      </c>
      <c r="C2" s="243" t="s">
        <v>213</v>
      </c>
      <c r="D2" s="243" t="s">
        <v>134</v>
      </c>
      <c r="E2" s="243" t="s">
        <v>139</v>
      </c>
      <c r="F2" s="243" t="s">
        <v>140</v>
      </c>
      <c r="G2" s="243" t="s">
        <v>465</v>
      </c>
      <c r="H2" s="243" t="s">
        <v>459</v>
      </c>
      <c r="I2" s="243" t="s">
        <v>213</v>
      </c>
      <c r="J2" s="243" t="s">
        <v>134</v>
      </c>
      <c r="K2" s="243" t="s">
        <v>139</v>
      </c>
      <c r="L2" s="243" t="s">
        <v>140</v>
      </c>
    </row>
    <row r="3" spans="1:12" ht="39" customHeight="1">
      <c r="A3" s="244" t="s">
        <v>356</v>
      </c>
      <c r="B3" s="246" t="s">
        <v>21</v>
      </c>
      <c r="C3" s="245">
        <v>29.75</v>
      </c>
      <c r="D3" s="246" t="s">
        <v>365</v>
      </c>
      <c r="E3" s="244">
        <v>10</v>
      </c>
      <c r="F3" s="244">
        <v>10</v>
      </c>
      <c r="G3" s="244">
        <v>1</v>
      </c>
      <c r="H3" s="248" t="s">
        <v>462</v>
      </c>
      <c r="I3" s="245">
        <v>29</v>
      </c>
      <c r="J3" s="246">
        <v>9</v>
      </c>
      <c r="K3" s="244">
        <v>10</v>
      </c>
      <c r="L3" s="244">
        <v>10</v>
      </c>
    </row>
    <row r="4" spans="1:12" ht="16.5" customHeight="1">
      <c r="A4" s="244">
        <v>3</v>
      </c>
      <c r="B4" s="246" t="s">
        <v>21</v>
      </c>
      <c r="C4" s="245">
        <v>29.25</v>
      </c>
      <c r="D4" s="246" t="s">
        <v>365</v>
      </c>
      <c r="E4" s="244">
        <v>10</v>
      </c>
      <c r="F4" s="244" t="s">
        <v>370</v>
      </c>
      <c r="G4" s="246">
        <v>2</v>
      </c>
      <c r="H4" s="248" t="s">
        <v>462</v>
      </c>
      <c r="I4" s="245">
        <v>28.75</v>
      </c>
      <c r="J4" s="246">
        <v>9</v>
      </c>
      <c r="K4" s="244">
        <v>9.75</v>
      </c>
      <c r="L4" s="244">
        <v>10</v>
      </c>
    </row>
    <row r="5" spans="1:12" ht="16.5" customHeight="1">
      <c r="A5" s="244">
        <v>3</v>
      </c>
      <c r="B5" s="246" t="s">
        <v>21</v>
      </c>
      <c r="C5" s="245">
        <v>29.25</v>
      </c>
      <c r="D5" s="246" t="s">
        <v>377</v>
      </c>
      <c r="E5" s="244">
        <v>10</v>
      </c>
      <c r="F5" s="244">
        <v>10</v>
      </c>
      <c r="G5" s="244">
        <v>3</v>
      </c>
      <c r="H5" s="248" t="s">
        <v>462</v>
      </c>
      <c r="I5" s="243">
        <v>28.75</v>
      </c>
      <c r="J5" s="244">
        <v>9</v>
      </c>
      <c r="K5" s="244">
        <v>9.75</v>
      </c>
      <c r="L5" s="244">
        <v>10</v>
      </c>
    </row>
    <row r="6" spans="1:12" ht="16.5" customHeight="1">
      <c r="A6" s="244">
        <v>3</v>
      </c>
      <c r="B6" s="246" t="s">
        <v>21</v>
      </c>
      <c r="C6" s="245">
        <v>29.25</v>
      </c>
      <c r="D6" s="246" t="s">
        <v>365</v>
      </c>
      <c r="E6" s="244" t="s">
        <v>365</v>
      </c>
      <c r="F6" s="244" t="s">
        <v>365</v>
      </c>
      <c r="G6" s="246">
        <v>4</v>
      </c>
      <c r="H6" s="248" t="s">
        <v>462</v>
      </c>
      <c r="I6" s="243">
        <v>28.5</v>
      </c>
      <c r="J6" s="244">
        <v>9.25</v>
      </c>
      <c r="K6" s="244">
        <v>10</v>
      </c>
      <c r="L6" s="244">
        <v>9.25</v>
      </c>
    </row>
    <row r="7" spans="1:12" ht="16.5" customHeight="1">
      <c r="A7" s="244">
        <v>3</v>
      </c>
      <c r="B7" s="246" t="s">
        <v>21</v>
      </c>
      <c r="C7" s="245">
        <v>29.25</v>
      </c>
      <c r="D7" s="246" t="s">
        <v>370</v>
      </c>
      <c r="E7" s="244">
        <v>10</v>
      </c>
      <c r="F7" s="244" t="s">
        <v>365</v>
      </c>
      <c r="G7" s="244">
        <v>5</v>
      </c>
      <c r="H7" s="249" t="s">
        <v>439</v>
      </c>
      <c r="I7" s="243">
        <v>28.25</v>
      </c>
      <c r="J7" s="244">
        <v>9</v>
      </c>
      <c r="K7" s="244">
        <v>10</v>
      </c>
      <c r="L7" s="244">
        <v>9.25</v>
      </c>
    </row>
    <row r="8" spans="1:12" ht="16.5" customHeight="1">
      <c r="A8" s="244">
        <v>14</v>
      </c>
      <c r="B8" s="246" t="s">
        <v>21</v>
      </c>
      <c r="C8" s="245">
        <v>29</v>
      </c>
      <c r="D8" s="246" t="s">
        <v>370</v>
      </c>
      <c r="E8" s="244">
        <v>10</v>
      </c>
      <c r="F8" s="244" t="s">
        <v>370</v>
      </c>
      <c r="G8" s="246">
        <v>6</v>
      </c>
      <c r="H8" s="248" t="s">
        <v>462</v>
      </c>
      <c r="I8" s="243">
        <v>28.25</v>
      </c>
      <c r="J8" s="244">
        <v>8.25</v>
      </c>
      <c r="K8" s="244">
        <v>10</v>
      </c>
      <c r="L8" s="244">
        <v>10</v>
      </c>
    </row>
    <row r="9" spans="1:12" ht="16.5" customHeight="1">
      <c r="A9" s="244">
        <v>14</v>
      </c>
      <c r="B9" s="246" t="s">
        <v>21</v>
      </c>
      <c r="C9" s="245">
        <v>29</v>
      </c>
      <c r="D9" s="246" t="s">
        <v>365</v>
      </c>
      <c r="E9" s="244">
        <v>10</v>
      </c>
      <c r="F9" s="244" t="s">
        <v>377</v>
      </c>
      <c r="G9" s="244">
        <v>7</v>
      </c>
      <c r="H9" s="248" t="s">
        <v>462</v>
      </c>
      <c r="I9" s="243">
        <v>28.25</v>
      </c>
      <c r="J9" s="244">
        <v>8.75</v>
      </c>
      <c r="K9" s="244">
        <v>10</v>
      </c>
      <c r="L9" s="244">
        <v>9.5</v>
      </c>
    </row>
    <row r="10" spans="1:12" ht="16.5" customHeight="1">
      <c r="A10" s="244">
        <v>14</v>
      </c>
      <c r="B10" s="246" t="s">
        <v>21</v>
      </c>
      <c r="C10" s="245">
        <v>29</v>
      </c>
      <c r="D10" s="246" t="s">
        <v>377</v>
      </c>
      <c r="E10" s="244">
        <v>10</v>
      </c>
      <c r="F10" s="244" t="s">
        <v>365</v>
      </c>
      <c r="G10" s="246">
        <v>8</v>
      </c>
      <c r="H10" s="249" t="s">
        <v>436</v>
      </c>
      <c r="I10" s="243">
        <v>28.25</v>
      </c>
      <c r="J10" s="244">
        <v>9.25</v>
      </c>
      <c r="K10" s="244">
        <v>10</v>
      </c>
      <c r="L10" s="244">
        <v>9</v>
      </c>
    </row>
    <row r="11" spans="1:12" ht="16.5" customHeight="1">
      <c r="A11" s="244">
        <v>14</v>
      </c>
      <c r="B11" s="246" t="s">
        <v>21</v>
      </c>
      <c r="C11" s="245">
        <v>29</v>
      </c>
      <c r="D11" s="246" t="s">
        <v>370</v>
      </c>
      <c r="E11" s="244">
        <v>10</v>
      </c>
      <c r="F11" s="244" t="s">
        <v>370</v>
      </c>
      <c r="G11" s="244">
        <v>9</v>
      </c>
      <c r="H11" s="248" t="s">
        <v>462</v>
      </c>
      <c r="I11" s="243">
        <v>28.25</v>
      </c>
      <c r="J11" s="244">
        <v>9</v>
      </c>
      <c r="K11" s="244">
        <v>9.5</v>
      </c>
      <c r="L11" s="244">
        <v>9.75</v>
      </c>
    </row>
    <row r="12" spans="1:12" ht="16.5" customHeight="1">
      <c r="A12" s="244">
        <v>14</v>
      </c>
      <c r="B12" s="246" t="s">
        <v>21</v>
      </c>
      <c r="C12" s="245">
        <v>29</v>
      </c>
      <c r="D12" s="246" t="s">
        <v>377</v>
      </c>
      <c r="E12" s="244">
        <v>10</v>
      </c>
      <c r="F12" s="244" t="s">
        <v>365</v>
      </c>
      <c r="G12" s="246">
        <v>10</v>
      </c>
      <c r="H12" s="248" t="s">
        <v>462</v>
      </c>
      <c r="I12" s="243">
        <v>28.25</v>
      </c>
      <c r="J12" s="244">
        <v>9</v>
      </c>
      <c r="K12" s="244">
        <v>9.5</v>
      </c>
      <c r="L12" s="244">
        <v>9.75</v>
      </c>
    </row>
    <row r="13" spans="1:12" ht="16.5" customHeight="1">
      <c r="A13" s="244">
        <v>14</v>
      </c>
      <c r="B13" s="246" t="s">
        <v>21</v>
      </c>
      <c r="C13" s="245">
        <v>29</v>
      </c>
      <c r="D13" s="246" t="s">
        <v>370</v>
      </c>
      <c r="E13" s="244">
        <v>10</v>
      </c>
      <c r="F13" s="244" t="s">
        <v>370</v>
      </c>
      <c r="G13" s="244">
        <v>11</v>
      </c>
      <c r="H13" s="248" t="s">
        <v>462</v>
      </c>
      <c r="I13" s="243">
        <v>28.25</v>
      </c>
      <c r="J13" s="244">
        <v>8.75</v>
      </c>
      <c r="K13" s="244">
        <v>9.5</v>
      </c>
      <c r="L13" s="244">
        <v>10</v>
      </c>
    </row>
    <row r="14" spans="1:12" ht="16.5" customHeight="1">
      <c r="A14" s="244">
        <v>55</v>
      </c>
      <c r="B14" s="246" t="s">
        <v>21</v>
      </c>
      <c r="C14" s="245">
        <v>28.75</v>
      </c>
      <c r="D14" s="246" t="s">
        <v>377</v>
      </c>
      <c r="E14" s="244" t="s">
        <v>365</v>
      </c>
      <c r="F14" s="244" t="s">
        <v>365</v>
      </c>
      <c r="G14" s="246">
        <v>12</v>
      </c>
      <c r="H14" s="248" t="s">
        <v>462</v>
      </c>
      <c r="I14" s="243">
        <v>28.25</v>
      </c>
      <c r="J14" s="244">
        <v>8.5</v>
      </c>
      <c r="K14" s="244">
        <v>10</v>
      </c>
      <c r="L14" s="244">
        <v>9.75</v>
      </c>
    </row>
    <row r="15" spans="1:12" ht="16.5" customHeight="1">
      <c r="A15" s="244">
        <v>55</v>
      </c>
      <c r="B15" s="246" t="s">
        <v>21</v>
      </c>
      <c r="C15" s="245">
        <v>28.75</v>
      </c>
      <c r="D15" s="246" t="s">
        <v>370</v>
      </c>
      <c r="E15" s="244" t="s">
        <v>365</v>
      </c>
      <c r="F15" s="244" t="s">
        <v>370</v>
      </c>
      <c r="G15" s="244">
        <v>13</v>
      </c>
      <c r="H15" s="248" t="s">
        <v>462</v>
      </c>
      <c r="I15" s="243">
        <v>28.25</v>
      </c>
      <c r="J15" s="244">
        <v>8.75</v>
      </c>
      <c r="K15" s="244">
        <v>10</v>
      </c>
      <c r="L15" s="244">
        <v>9.5</v>
      </c>
    </row>
    <row r="16" spans="1:12" ht="16.5" customHeight="1">
      <c r="A16" s="244">
        <v>55</v>
      </c>
      <c r="B16" s="246" t="s">
        <v>21</v>
      </c>
      <c r="C16" s="245">
        <v>28.75</v>
      </c>
      <c r="D16" s="246" t="s">
        <v>370</v>
      </c>
      <c r="E16" s="244">
        <v>10</v>
      </c>
      <c r="F16" s="244" t="s">
        <v>377</v>
      </c>
      <c r="G16" s="246">
        <v>14</v>
      </c>
      <c r="H16" s="248" t="s">
        <v>462</v>
      </c>
      <c r="I16" s="243">
        <v>28</v>
      </c>
      <c r="J16" s="244">
        <v>8.75</v>
      </c>
      <c r="K16" s="244">
        <v>9.5</v>
      </c>
      <c r="L16" s="244">
        <v>9.75</v>
      </c>
    </row>
    <row r="17" spans="1:12" ht="16.5" customHeight="1">
      <c r="A17" s="244">
        <v>55</v>
      </c>
      <c r="B17" s="246" t="s">
        <v>21</v>
      </c>
      <c r="C17" s="245">
        <v>28.75</v>
      </c>
      <c r="D17" s="246" t="s">
        <v>370</v>
      </c>
      <c r="E17" s="244" t="s">
        <v>365</v>
      </c>
      <c r="F17" s="244" t="s">
        <v>370</v>
      </c>
      <c r="G17" s="244">
        <v>15</v>
      </c>
      <c r="H17" s="248" t="s">
        <v>462</v>
      </c>
      <c r="I17" s="243">
        <v>28</v>
      </c>
      <c r="J17" s="244">
        <v>9</v>
      </c>
      <c r="K17" s="244">
        <v>9.5</v>
      </c>
      <c r="L17" s="244">
        <v>9.5</v>
      </c>
    </row>
    <row r="18" spans="1:12" ht="16.5" customHeight="1">
      <c r="A18" s="244"/>
      <c r="B18" s="244"/>
      <c r="C18" s="244"/>
      <c r="D18" s="244"/>
      <c r="E18" s="244"/>
      <c r="F18" s="244"/>
      <c r="G18" s="246">
        <v>16</v>
      </c>
      <c r="H18" s="249" t="s">
        <v>436</v>
      </c>
      <c r="I18" s="243">
        <v>28</v>
      </c>
      <c r="J18" s="244">
        <v>9.25</v>
      </c>
      <c r="K18" s="244">
        <v>10</v>
      </c>
      <c r="L18" s="244">
        <v>8.75</v>
      </c>
    </row>
    <row r="19" spans="1:12" ht="16.5" customHeight="1">
      <c r="A19" s="244"/>
      <c r="B19" s="244"/>
      <c r="C19" s="244"/>
      <c r="D19" s="244"/>
      <c r="E19" s="244"/>
      <c r="F19" s="244"/>
      <c r="G19" s="244">
        <v>17</v>
      </c>
      <c r="H19" s="248" t="s">
        <v>462</v>
      </c>
      <c r="I19" s="243">
        <v>28</v>
      </c>
      <c r="J19" s="244">
        <v>8.5</v>
      </c>
      <c r="K19" s="244">
        <v>9.75</v>
      </c>
      <c r="L19" s="244">
        <v>9.75</v>
      </c>
    </row>
    <row r="20" spans="1:12" ht="16.5" customHeight="1">
      <c r="A20" s="244"/>
      <c r="B20" s="244"/>
      <c r="C20" s="244"/>
      <c r="D20" s="244"/>
      <c r="E20" s="244"/>
      <c r="F20" s="244"/>
      <c r="G20" s="246">
        <v>18</v>
      </c>
      <c r="H20" s="248" t="s">
        <v>462</v>
      </c>
      <c r="I20" s="243">
        <v>28</v>
      </c>
      <c r="J20" s="244">
        <v>8.75</v>
      </c>
      <c r="K20" s="244">
        <v>9.5</v>
      </c>
      <c r="L20" s="244">
        <v>9.75</v>
      </c>
    </row>
    <row r="21" spans="1:12" ht="16.5" customHeight="1">
      <c r="A21" s="244"/>
      <c r="B21" s="244"/>
      <c r="C21" s="244"/>
      <c r="D21" s="244"/>
      <c r="E21" s="244"/>
      <c r="F21" s="244"/>
      <c r="G21" s="244">
        <v>19</v>
      </c>
      <c r="H21" s="248" t="s">
        <v>462</v>
      </c>
      <c r="I21" s="243">
        <v>28</v>
      </c>
      <c r="J21" s="244">
        <v>8.5</v>
      </c>
      <c r="K21" s="244">
        <v>9.5</v>
      </c>
      <c r="L21" s="244">
        <v>10</v>
      </c>
    </row>
    <row r="22" spans="1:12" ht="16.5" customHeight="1">
      <c r="A22" s="244"/>
      <c r="B22" s="244"/>
      <c r="C22" s="244"/>
      <c r="D22" s="244"/>
      <c r="E22" s="244"/>
      <c r="F22" s="244"/>
      <c r="G22" s="246">
        <v>20</v>
      </c>
      <c r="H22" s="248" t="s">
        <v>462</v>
      </c>
      <c r="I22" s="243">
        <v>28</v>
      </c>
      <c r="J22" s="244">
        <v>9</v>
      </c>
      <c r="K22" s="244">
        <v>9.5</v>
      </c>
      <c r="L22" s="244">
        <v>9.5</v>
      </c>
    </row>
    <row r="23" spans="1:12" ht="16.5" customHeight="1">
      <c r="B23" s="244"/>
      <c r="C23" s="244"/>
      <c r="D23" s="244"/>
      <c r="E23" s="244"/>
      <c r="F23" s="244"/>
      <c r="G23" s="244">
        <v>21</v>
      </c>
      <c r="H23" s="248" t="s">
        <v>462</v>
      </c>
      <c r="I23" s="243">
        <v>28</v>
      </c>
      <c r="J23" s="244">
        <v>8.5</v>
      </c>
      <c r="K23" s="244">
        <v>10</v>
      </c>
      <c r="L23" s="244">
        <v>9.5</v>
      </c>
    </row>
    <row r="24" spans="1:12" ht="16.5" customHeight="1"/>
    <row r="25" spans="1:12" ht="16.5" customHeight="1">
      <c r="H25" s="248" t="s">
        <v>462</v>
      </c>
      <c r="I25" s="244">
        <f>COUNTIF(H$3:H$23,H25)</f>
        <v>18</v>
      </c>
    </row>
    <row r="26" spans="1:12" ht="16.5" customHeight="1">
      <c r="H26" s="249" t="s">
        <v>436</v>
      </c>
      <c r="I26" s="244">
        <f t="shared" ref="I26:I27" si="0">COUNTIF(H$3:H$23,H26)</f>
        <v>2</v>
      </c>
    </row>
    <row r="27" spans="1:12" ht="16.5" customHeight="1">
      <c r="H27" s="249" t="s">
        <v>439</v>
      </c>
      <c r="I27" s="244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04B-7013-4531-AAB2-7E971B54520A}">
  <dimension ref="A1:L17"/>
  <sheetViews>
    <sheetView view="pageLayout" zoomScaleNormal="85" workbookViewId="0">
      <selection activeCell="L17" sqref="L17"/>
    </sheetView>
  </sheetViews>
  <sheetFormatPr defaultRowHeight="16.5"/>
  <cols>
    <col min="1" max="1" width="11.42578125" style="154" customWidth="1"/>
    <col min="2" max="2" width="14" style="154" customWidth="1"/>
    <col min="3" max="3" width="12.85546875" style="154" customWidth="1"/>
    <col min="4" max="5" width="8.28515625" style="154" customWidth="1"/>
    <col min="6" max="6" width="9.85546875" style="154" customWidth="1"/>
    <col min="7" max="7" width="10.7109375" style="154" customWidth="1"/>
    <col min="8" max="8" width="14.42578125" style="154" customWidth="1"/>
    <col min="9" max="9" width="12.5703125" style="154" customWidth="1"/>
    <col min="10" max="10" width="8.5703125" style="154" customWidth="1"/>
    <col min="11" max="11" width="9.85546875" style="154" customWidth="1"/>
    <col min="12" max="12" width="10.5703125" style="154" customWidth="1"/>
    <col min="13" max="16384" width="9.140625" style="151"/>
  </cols>
  <sheetData>
    <row r="1" spans="1:12">
      <c r="A1" s="315" t="s">
        <v>469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33">
      <c r="A2" s="226" t="s">
        <v>381</v>
      </c>
      <c r="B2" s="226" t="s">
        <v>358</v>
      </c>
      <c r="C2" s="226" t="s">
        <v>213</v>
      </c>
      <c r="D2" s="226" t="s">
        <v>133</v>
      </c>
      <c r="E2" s="226" t="s">
        <v>368</v>
      </c>
      <c r="F2" s="226" t="s">
        <v>135</v>
      </c>
      <c r="G2" s="226" t="s">
        <v>465</v>
      </c>
      <c r="H2" s="226" t="s">
        <v>459</v>
      </c>
      <c r="I2" s="226" t="s">
        <v>213</v>
      </c>
      <c r="J2" s="226" t="s">
        <v>133</v>
      </c>
      <c r="K2" s="226" t="s">
        <v>368</v>
      </c>
      <c r="L2" s="226" t="s">
        <v>135</v>
      </c>
    </row>
    <row r="3" spans="1:12" ht="33">
      <c r="A3" s="152" t="s">
        <v>356</v>
      </c>
      <c r="B3" s="152" t="s">
        <v>23</v>
      </c>
      <c r="C3" s="152" t="s">
        <v>369</v>
      </c>
      <c r="D3" s="152" t="s">
        <v>364</v>
      </c>
      <c r="E3" s="152" t="s">
        <v>370</v>
      </c>
      <c r="F3" s="152">
        <v>10</v>
      </c>
      <c r="G3" s="152">
        <v>1</v>
      </c>
      <c r="H3" s="235" t="s">
        <v>439</v>
      </c>
      <c r="I3" s="227">
        <v>28</v>
      </c>
      <c r="J3" s="241">
        <v>9.6</v>
      </c>
      <c r="K3" s="211">
        <v>9</v>
      </c>
      <c r="L3" s="241">
        <v>9.4</v>
      </c>
    </row>
    <row r="4" spans="1:12" ht="21" customHeight="1">
      <c r="A4" s="153">
        <v>20</v>
      </c>
      <c r="B4" s="152" t="s">
        <v>21</v>
      </c>
      <c r="C4" s="153" t="s">
        <v>371</v>
      </c>
      <c r="D4" s="153" t="s">
        <v>364</v>
      </c>
      <c r="E4" s="152" t="s">
        <v>377</v>
      </c>
      <c r="F4" s="152" t="s">
        <v>359</v>
      </c>
      <c r="G4" s="153">
        <v>2</v>
      </c>
      <c r="H4" s="235" t="s">
        <v>462</v>
      </c>
      <c r="I4" s="153">
        <v>27.799999999999997</v>
      </c>
      <c r="J4" s="211">
        <v>9.4</v>
      </c>
      <c r="K4" s="211">
        <v>9</v>
      </c>
      <c r="L4" s="211">
        <v>9.4</v>
      </c>
    </row>
    <row r="5" spans="1:12" ht="21" customHeight="1">
      <c r="A5" s="153">
        <v>20</v>
      </c>
      <c r="B5" s="152" t="s">
        <v>21</v>
      </c>
      <c r="C5" s="153" t="s">
        <v>371</v>
      </c>
      <c r="D5" s="153" t="s">
        <v>359</v>
      </c>
      <c r="E5" s="152" t="s">
        <v>377</v>
      </c>
      <c r="F5" s="152" t="s">
        <v>364</v>
      </c>
      <c r="G5" s="152">
        <v>3</v>
      </c>
      <c r="H5" s="235" t="s">
        <v>435</v>
      </c>
      <c r="I5" s="152">
        <v>27.5</v>
      </c>
      <c r="J5" s="211">
        <v>8.8000000000000007</v>
      </c>
      <c r="K5" s="239">
        <v>9.5</v>
      </c>
      <c r="L5" s="239">
        <v>9.1999999999999993</v>
      </c>
    </row>
    <row r="6" spans="1:12" ht="21" customHeight="1">
      <c r="A6" s="153">
        <v>20</v>
      </c>
      <c r="B6" s="152" t="s">
        <v>21</v>
      </c>
      <c r="C6" s="153" t="s">
        <v>371</v>
      </c>
      <c r="D6" s="153" t="s">
        <v>364</v>
      </c>
      <c r="E6" s="152" t="s">
        <v>377</v>
      </c>
      <c r="F6" s="152" t="s">
        <v>359</v>
      </c>
      <c r="G6" s="153">
        <v>4</v>
      </c>
      <c r="H6" s="235" t="s">
        <v>466</v>
      </c>
      <c r="I6" s="152">
        <v>27.450000000000003</v>
      </c>
      <c r="J6" s="238">
        <v>9.4</v>
      </c>
      <c r="K6" s="238">
        <v>8.25</v>
      </c>
      <c r="L6" s="238">
        <v>9.8000000000000007</v>
      </c>
    </row>
    <row r="7" spans="1:12">
      <c r="A7" s="153">
        <v>25</v>
      </c>
      <c r="B7" s="152" t="s">
        <v>21</v>
      </c>
      <c r="C7" s="153" t="s">
        <v>372</v>
      </c>
      <c r="D7" s="153" t="s">
        <v>367</v>
      </c>
      <c r="E7" s="152">
        <v>9</v>
      </c>
      <c r="F7" s="152" t="s">
        <v>367</v>
      </c>
      <c r="G7" s="152">
        <v>5</v>
      </c>
      <c r="H7" s="235" t="s">
        <v>462</v>
      </c>
      <c r="I7" s="152">
        <v>27.4</v>
      </c>
      <c r="J7" s="211">
        <v>9</v>
      </c>
      <c r="K7" s="211">
        <v>9</v>
      </c>
      <c r="L7" s="211">
        <v>9.4</v>
      </c>
    </row>
    <row r="8" spans="1:12" ht="24.75" customHeight="1">
      <c r="A8" s="153">
        <v>36</v>
      </c>
      <c r="B8" s="152" t="s">
        <v>21</v>
      </c>
      <c r="C8" s="153" t="s">
        <v>373</v>
      </c>
      <c r="D8" s="153" t="s">
        <v>379</v>
      </c>
      <c r="E8" s="152" t="s">
        <v>365</v>
      </c>
      <c r="F8" s="152">
        <v>10</v>
      </c>
      <c r="G8" s="153">
        <v>6</v>
      </c>
      <c r="H8" s="235" t="s">
        <v>466</v>
      </c>
      <c r="I8" s="152">
        <v>27.349999999999998</v>
      </c>
      <c r="J8" s="238">
        <v>9.1999999999999993</v>
      </c>
      <c r="K8" s="238">
        <v>8.75</v>
      </c>
      <c r="L8" s="238">
        <v>9.4</v>
      </c>
    </row>
    <row r="9" spans="1:12" ht="37.5" customHeight="1">
      <c r="A9" s="153">
        <v>52</v>
      </c>
      <c r="B9" s="152" t="s">
        <v>21</v>
      </c>
      <c r="C9" s="153" t="s">
        <v>374</v>
      </c>
      <c r="D9" s="153" t="s">
        <v>364</v>
      </c>
      <c r="E9" s="152" t="s">
        <v>370</v>
      </c>
      <c r="F9" s="152" t="s">
        <v>366</v>
      </c>
      <c r="G9" s="152">
        <v>7</v>
      </c>
      <c r="H9" s="235" t="s">
        <v>436</v>
      </c>
      <c r="I9" s="152">
        <v>27.05</v>
      </c>
      <c r="J9" s="240">
        <v>9</v>
      </c>
      <c r="K9" s="240">
        <v>9.25</v>
      </c>
      <c r="L9" s="240">
        <v>8.8000000000000007</v>
      </c>
    </row>
    <row r="10" spans="1:12">
      <c r="A10" s="153">
        <v>72</v>
      </c>
      <c r="B10" s="152" t="s">
        <v>21</v>
      </c>
      <c r="C10" s="153" t="s">
        <v>375</v>
      </c>
      <c r="D10" s="153" t="s">
        <v>378</v>
      </c>
      <c r="E10" s="152" t="s">
        <v>377</v>
      </c>
      <c r="F10" s="152">
        <v>10</v>
      </c>
      <c r="G10" s="153">
        <v>8</v>
      </c>
      <c r="H10" s="235" t="s">
        <v>462</v>
      </c>
      <c r="I10" s="152">
        <v>27.05</v>
      </c>
      <c r="J10" s="211">
        <v>8</v>
      </c>
      <c r="K10" s="211">
        <v>9.25</v>
      </c>
      <c r="L10" s="211">
        <v>9.8000000000000007</v>
      </c>
    </row>
    <row r="11" spans="1:12" ht="22.5" customHeight="1">
      <c r="A11" s="153">
        <v>88</v>
      </c>
      <c r="B11" s="152" t="s">
        <v>21</v>
      </c>
      <c r="C11" s="153" t="s">
        <v>376</v>
      </c>
      <c r="D11" s="153">
        <v>9</v>
      </c>
      <c r="E11" s="152">
        <v>9</v>
      </c>
      <c r="F11" s="152">
        <v>10</v>
      </c>
    </row>
    <row r="13" spans="1:12">
      <c r="H13" s="235" t="s">
        <v>462</v>
      </c>
      <c r="I13" s="152">
        <f>COUNTIF(H$2:H$10,H13)</f>
        <v>3</v>
      </c>
    </row>
    <row r="14" spans="1:12">
      <c r="H14" s="235" t="s">
        <v>466</v>
      </c>
      <c r="I14" s="152">
        <f>COUNTIF(H$2:H$10,H14)</f>
        <v>2</v>
      </c>
    </row>
    <row r="15" spans="1:12">
      <c r="H15" s="235" t="s">
        <v>435</v>
      </c>
      <c r="I15" s="152">
        <f t="shared" ref="I15:I17" si="0">COUNTIF(H$2:H$10,H15)</f>
        <v>1</v>
      </c>
    </row>
    <row r="16" spans="1:12">
      <c r="H16" s="235" t="s">
        <v>439</v>
      </c>
      <c r="I16" s="152">
        <f t="shared" si="0"/>
        <v>1</v>
      </c>
    </row>
    <row r="17" spans="8:9">
      <c r="H17" s="235" t="s">
        <v>436</v>
      </c>
      <c r="I17" s="152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4C2D-4009-4395-923A-0C43B3FA14EA}">
  <dimension ref="A1:R52"/>
  <sheetViews>
    <sheetView view="pageLayout" zoomScaleNormal="85" workbookViewId="0">
      <selection activeCell="D10" sqref="D10"/>
    </sheetView>
  </sheetViews>
  <sheetFormatPr defaultRowHeight="19.5" customHeight="1"/>
  <cols>
    <col min="1" max="1" width="4.42578125" style="2" customWidth="1"/>
    <col min="2" max="2" width="37.28515625" style="2" customWidth="1"/>
    <col min="3" max="4" width="8.28515625" style="2" customWidth="1"/>
    <col min="5" max="6" width="8.28515625" style="11" customWidth="1"/>
    <col min="7" max="8" width="8.28515625" style="2" customWidth="1"/>
    <col min="9" max="9" width="21" style="2" customWidth="1"/>
    <col min="10" max="14" width="6" style="2" customWidth="1"/>
    <col min="15" max="15" width="9.28515625" style="2" customWidth="1"/>
    <col min="16" max="16" width="27.28515625" style="2" hidden="1" customWidth="1"/>
    <col min="17" max="18" width="0" style="2" hidden="1" customWidth="1"/>
    <col min="19" max="16384" width="9.140625" style="2"/>
  </cols>
  <sheetData>
    <row r="1" spans="1:18" ht="18.75">
      <c r="A1" s="254" t="s">
        <v>94</v>
      </c>
      <c r="B1" s="254"/>
      <c r="C1" s="254"/>
      <c r="D1" s="254"/>
      <c r="E1" s="254"/>
      <c r="F1" s="254"/>
      <c r="G1" s="254"/>
      <c r="H1" s="254"/>
      <c r="I1" s="254"/>
      <c r="J1" s="1"/>
      <c r="K1" s="1"/>
      <c r="L1" s="1"/>
      <c r="M1" s="1"/>
      <c r="N1" s="1"/>
      <c r="O1" s="1"/>
    </row>
    <row r="2" spans="1:18" ht="18.75">
      <c r="A2" s="263" t="s">
        <v>382</v>
      </c>
      <c r="B2" s="263"/>
      <c r="C2" s="263"/>
      <c r="D2" s="263"/>
      <c r="E2" s="263"/>
      <c r="F2" s="263"/>
      <c r="G2" s="263"/>
      <c r="H2" s="263"/>
      <c r="I2" s="263"/>
      <c r="J2" s="173"/>
      <c r="K2" s="173"/>
      <c r="L2" s="173"/>
      <c r="M2" s="173"/>
      <c r="N2" s="173"/>
      <c r="O2" s="173"/>
    </row>
    <row r="3" spans="1:18" s="1" customFormat="1" ht="14.25" customHeight="1">
      <c r="A3" s="255" t="s">
        <v>0</v>
      </c>
      <c r="B3" s="255" t="s">
        <v>1</v>
      </c>
      <c r="C3" s="252">
        <v>2020</v>
      </c>
      <c r="D3" s="253"/>
      <c r="E3" s="257">
        <v>2021</v>
      </c>
      <c r="F3" s="258"/>
      <c r="G3" s="259">
        <v>2022</v>
      </c>
      <c r="H3" s="260"/>
      <c r="I3" s="261" t="s">
        <v>95</v>
      </c>
      <c r="J3" s="252">
        <v>2019</v>
      </c>
      <c r="K3" s="253"/>
      <c r="L3" s="252">
        <v>2018</v>
      </c>
      <c r="M3" s="253"/>
      <c r="N3" s="252">
        <v>2017</v>
      </c>
      <c r="O3" s="253"/>
    </row>
    <row r="4" spans="1:18" s="1" customFormat="1" ht="14.25" customHeight="1">
      <c r="A4" s="256"/>
      <c r="B4" s="256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262"/>
      <c r="J4" s="60" t="s">
        <v>2</v>
      </c>
      <c r="K4" s="60" t="s">
        <v>3</v>
      </c>
      <c r="L4" s="60" t="s">
        <v>2</v>
      </c>
      <c r="M4" s="60" t="s">
        <v>3</v>
      </c>
      <c r="N4" s="60" t="s">
        <v>2</v>
      </c>
      <c r="O4" s="61" t="s">
        <v>3</v>
      </c>
      <c r="P4" s="1" t="s">
        <v>0</v>
      </c>
    </row>
    <row r="5" spans="1:18" ht="19.5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2" si="2">RANK(G5,G$5:G$51,0)</f>
        <v>1</v>
      </c>
      <c r="I5" s="6">
        <f t="shared" ref="I5:I34" si="3">F5-H5</f>
        <v>0</v>
      </c>
      <c r="J5" s="5">
        <v>3.4529411764705884</v>
      </c>
      <c r="K5" s="6">
        <f>RANK(J5,$J$5:$J$51)</f>
        <v>42</v>
      </c>
      <c r="L5" s="176">
        <v>3.226666666666667</v>
      </c>
      <c r="M5" s="6">
        <f>RANK(L5,$L$5:$L$51)</f>
        <v>38</v>
      </c>
      <c r="N5" s="176">
        <v>2.8727272727272726</v>
      </c>
      <c r="O5" s="6">
        <f>RANK(N5,$N$5:$N$51)</f>
        <v>43</v>
      </c>
      <c r="P5" s="4" t="s">
        <v>405</v>
      </c>
      <c r="Q5" s="175">
        <v>4.4400000000000004</v>
      </c>
      <c r="R5" s="175">
        <f>RANK(Q5,Q$5:Q$51,0)</f>
        <v>43</v>
      </c>
    </row>
    <row r="6" spans="1:18" ht="19.5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6">
        <f t="shared" si="3"/>
        <v>0</v>
      </c>
      <c r="J6" s="5">
        <v>3.9333333333333331</v>
      </c>
      <c r="K6" s="6">
        <f>RANK(J6,$J$5:$J$51)</f>
        <v>36</v>
      </c>
      <c r="L6" s="176">
        <v>3.1062499999999997</v>
      </c>
      <c r="M6" s="6">
        <f>RANK(L6,$L$5:$L$51)</f>
        <v>40</v>
      </c>
      <c r="N6" s="176">
        <v>2.7200000000000006</v>
      </c>
      <c r="O6" s="6">
        <f>RANK(N6,$N$5:$N$51)</f>
        <v>44</v>
      </c>
      <c r="P6" s="4"/>
      <c r="Q6" s="175"/>
      <c r="R6" s="175"/>
    </row>
    <row r="7" spans="1:18" ht="19.5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6">
        <f t="shared" si="3"/>
        <v>4</v>
      </c>
      <c r="J7" s="5">
        <v>6</v>
      </c>
      <c r="K7" s="6">
        <f>RANK(J7,$J$5:$J$51)</f>
        <v>15</v>
      </c>
      <c r="L7" s="176">
        <v>5.6727272727272728</v>
      </c>
      <c r="M7" s="6">
        <f>RANK(L7,$L$5:$L$51)</f>
        <v>7</v>
      </c>
      <c r="N7" s="176">
        <v>5.3777777777777773</v>
      </c>
      <c r="O7" s="6">
        <f>RANK(N7,$N$5:$N$51)</f>
        <v>13</v>
      </c>
      <c r="P7" s="4" t="s">
        <v>406</v>
      </c>
      <c r="Q7" s="175">
        <v>7.66</v>
      </c>
      <c r="R7" s="175">
        <f t="shared" ref="R7:R51" si="4">RANK(Q7,Q$5:Q$51,0)</f>
        <v>8</v>
      </c>
    </row>
    <row r="8" spans="1:18" ht="19.5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6">
        <f t="shared" si="3"/>
        <v>-1</v>
      </c>
      <c r="J8" s="5">
        <v>3.9473684210526323</v>
      </c>
      <c r="K8" s="6">
        <f>RANK(J8,$J$5:$J$51)</f>
        <v>35</v>
      </c>
      <c r="L8" s="176">
        <v>2.9499999999999997</v>
      </c>
      <c r="M8" s="6">
        <f>RANK(L8,$L$5:$L$51)</f>
        <v>42</v>
      </c>
      <c r="N8" s="176">
        <v>3.1052631578947367</v>
      </c>
      <c r="O8" s="6">
        <f>RANK(N8,$N$5:$N$51)</f>
        <v>40</v>
      </c>
      <c r="P8" s="177" t="s">
        <v>407</v>
      </c>
      <c r="Q8" s="175">
        <v>4.07</v>
      </c>
      <c r="R8" s="175">
        <f t="shared" si="4"/>
        <v>45</v>
      </c>
    </row>
    <row r="9" spans="1:18" ht="19.5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6">
        <f t="shared" si="3"/>
        <v>-1</v>
      </c>
      <c r="J9" s="5">
        <v>5.1249999999999991</v>
      </c>
      <c r="K9" s="6">
        <f>RANK(J9,$J$5:$J$51)</f>
        <v>25</v>
      </c>
      <c r="L9" s="176">
        <v>4.0938775510204071</v>
      </c>
      <c r="M9" s="6">
        <f>RANK(L9,$L$5:$L$51)</f>
        <v>26</v>
      </c>
      <c r="N9" s="176">
        <v>3.9846153846153838</v>
      </c>
      <c r="O9" s="6">
        <f>RANK(N9,$N$5:$N$51)</f>
        <v>31</v>
      </c>
      <c r="P9" s="177" t="s">
        <v>4</v>
      </c>
      <c r="Q9" s="175">
        <v>6.4</v>
      </c>
      <c r="R9" s="175">
        <f t="shared" si="4"/>
        <v>25</v>
      </c>
    </row>
    <row r="10" spans="1:18" ht="19.5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6">
        <f t="shared" si="3"/>
        <v>-1</v>
      </c>
      <c r="J10" s="5"/>
      <c r="K10" s="6"/>
      <c r="L10" s="176"/>
      <c r="M10" s="6"/>
      <c r="N10" s="176"/>
      <c r="O10" s="6"/>
      <c r="P10" s="177" t="s">
        <v>408</v>
      </c>
      <c r="Q10" s="175">
        <v>5.33</v>
      </c>
      <c r="R10" s="175">
        <f t="shared" si="4"/>
        <v>31</v>
      </c>
    </row>
    <row r="11" spans="1:18" ht="19.5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6">
        <f t="shared" si="3"/>
        <v>1</v>
      </c>
      <c r="J11" s="5"/>
      <c r="K11" s="6"/>
      <c r="L11" s="176"/>
      <c r="M11" s="6"/>
      <c r="N11" s="176"/>
      <c r="O11" s="6"/>
      <c r="P11" s="177" t="s">
        <v>409</v>
      </c>
      <c r="Q11" s="175">
        <v>6.09</v>
      </c>
      <c r="R11" s="175">
        <f t="shared" si="4"/>
        <v>27</v>
      </c>
    </row>
    <row r="12" spans="1:18" ht="19.5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6">
        <f t="shared" si="3"/>
        <v>4</v>
      </c>
      <c r="J12" s="5">
        <v>3.723529411764706</v>
      </c>
      <c r="K12" s="6">
        <f t="shared" ref="K12:K51" si="5">RANK(J12,$J$5:$J$51)</f>
        <v>39</v>
      </c>
      <c r="L12" s="176">
        <v>4.017142857142856</v>
      </c>
      <c r="M12" s="6">
        <f t="shared" ref="M12:M51" si="6">RANK(L12,$L$5:$L$51)</f>
        <v>27</v>
      </c>
      <c r="N12" s="176">
        <v>4.7615384615384606</v>
      </c>
      <c r="O12" s="6">
        <f>RANK(N13,$N$5:$N$51)</f>
        <v>28</v>
      </c>
      <c r="P12" s="177" t="s">
        <v>386</v>
      </c>
      <c r="Q12" s="175">
        <v>4.8</v>
      </c>
      <c r="R12" s="175">
        <f t="shared" si="4"/>
        <v>36</v>
      </c>
    </row>
    <row r="13" spans="1:18" ht="19.5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6">
        <f t="shared" si="3"/>
        <v>-3</v>
      </c>
      <c r="J13" s="5">
        <v>3.7731343283582093</v>
      </c>
      <c r="K13" s="6">
        <f t="shared" si="5"/>
        <v>37</v>
      </c>
      <c r="L13" s="176">
        <v>3.5749999999999988</v>
      </c>
      <c r="M13" s="6">
        <f t="shared" si="6"/>
        <v>32</v>
      </c>
      <c r="N13" s="176">
        <v>4.0695652173913057</v>
      </c>
      <c r="O13" s="6">
        <f>RANK(N14,$N$5:$N$51)</f>
        <v>33</v>
      </c>
      <c r="P13" s="177" t="s">
        <v>387</v>
      </c>
      <c r="Q13" s="175">
        <v>5.29</v>
      </c>
      <c r="R13" s="175">
        <f t="shared" si="4"/>
        <v>32</v>
      </c>
    </row>
    <row r="14" spans="1:18" ht="19.5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6">
        <f t="shared" si="3"/>
        <v>3</v>
      </c>
      <c r="J14" s="5">
        <v>3.7649122807017563</v>
      </c>
      <c r="K14" s="6">
        <f t="shared" si="5"/>
        <v>38</v>
      </c>
      <c r="L14" s="176">
        <v>3.2351351351351352</v>
      </c>
      <c r="M14" s="6">
        <f t="shared" si="6"/>
        <v>37</v>
      </c>
      <c r="N14" s="176">
        <v>3.5960591133004915</v>
      </c>
      <c r="O14" s="6">
        <f>RANK(N15,$N$5:$N$51)</f>
        <v>26</v>
      </c>
      <c r="P14" s="177" t="s">
        <v>385</v>
      </c>
      <c r="Q14" s="175">
        <v>4.29</v>
      </c>
      <c r="R14" s="175">
        <f t="shared" si="4"/>
        <v>44</v>
      </c>
    </row>
    <row r="15" spans="1:18" ht="19.5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6">
        <f t="shared" si="3"/>
        <v>-1</v>
      </c>
      <c r="J15" s="5">
        <v>3.6822222222222205</v>
      </c>
      <c r="K15" s="6">
        <f t="shared" si="5"/>
        <v>40</v>
      </c>
      <c r="L15" s="176">
        <v>2.9268292682926824</v>
      </c>
      <c r="M15" s="6">
        <f t="shared" si="6"/>
        <v>44</v>
      </c>
      <c r="N15" s="176">
        <v>4.2820512820512793</v>
      </c>
      <c r="O15" s="6">
        <f>RANK(N12,$N$5:$N$51)</f>
        <v>22</v>
      </c>
      <c r="P15" s="177" t="s">
        <v>125</v>
      </c>
      <c r="Q15" s="175">
        <v>4.8899999999999997</v>
      </c>
      <c r="R15" s="175">
        <f t="shared" si="4"/>
        <v>35</v>
      </c>
    </row>
    <row r="16" spans="1:18" ht="19.5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6">
        <f t="shared" si="3"/>
        <v>-2</v>
      </c>
      <c r="J16" s="5">
        <v>3.1534246575342482</v>
      </c>
      <c r="K16" s="6">
        <f t="shared" si="5"/>
        <v>44</v>
      </c>
      <c r="L16" s="176">
        <v>3.1785714285714279</v>
      </c>
      <c r="M16" s="6">
        <f t="shared" si="6"/>
        <v>39</v>
      </c>
      <c r="N16" s="176">
        <v>4.0198473282442739</v>
      </c>
      <c r="O16" s="6">
        <f t="shared" ref="O16:O29" si="7">RANK(N16,$N$5:$N$51)</f>
        <v>29</v>
      </c>
      <c r="P16" s="177" t="s">
        <v>121</v>
      </c>
      <c r="Q16" s="175">
        <v>4.63</v>
      </c>
      <c r="R16" s="175">
        <f t="shared" si="4"/>
        <v>41</v>
      </c>
    </row>
    <row r="17" spans="1:18" ht="19.5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6">
        <f t="shared" si="3"/>
        <v>-4</v>
      </c>
      <c r="J17" s="5">
        <v>4.3013245033112621</v>
      </c>
      <c r="K17" s="6">
        <f t="shared" si="5"/>
        <v>30</v>
      </c>
      <c r="L17" s="176">
        <v>3.6947368421052631</v>
      </c>
      <c r="M17" s="6">
        <f t="shared" si="6"/>
        <v>31</v>
      </c>
      <c r="N17" s="176">
        <v>4.0155844155844154</v>
      </c>
      <c r="O17" s="6">
        <f t="shared" si="7"/>
        <v>30</v>
      </c>
      <c r="P17" s="177" t="s">
        <v>118</v>
      </c>
      <c r="Q17" s="175">
        <v>5.94</v>
      </c>
      <c r="R17" s="175">
        <f t="shared" si="4"/>
        <v>29</v>
      </c>
    </row>
    <row r="18" spans="1:18" ht="19.5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6">
        <f t="shared" si="3"/>
        <v>6</v>
      </c>
      <c r="J18" s="5">
        <v>2.741525423728814</v>
      </c>
      <c r="K18" s="6">
        <f t="shared" si="5"/>
        <v>45</v>
      </c>
      <c r="L18" s="176">
        <v>3.9766423357664231</v>
      </c>
      <c r="M18" s="6">
        <f t="shared" si="6"/>
        <v>28</v>
      </c>
      <c r="N18" s="176">
        <v>3.3876160990712081</v>
      </c>
      <c r="O18" s="6">
        <f t="shared" si="7"/>
        <v>36</v>
      </c>
      <c r="P18" s="177" t="s">
        <v>126</v>
      </c>
      <c r="Q18" s="175">
        <v>4.72</v>
      </c>
      <c r="R18" s="175">
        <f t="shared" si="4"/>
        <v>40</v>
      </c>
    </row>
    <row r="19" spans="1:18" ht="19.5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6">
        <f t="shared" si="3"/>
        <v>0</v>
      </c>
      <c r="J19" s="5">
        <v>3.5230125523012541</v>
      </c>
      <c r="K19" s="6">
        <f t="shared" si="5"/>
        <v>41</v>
      </c>
      <c r="L19" s="176">
        <v>2.9474103585657359</v>
      </c>
      <c r="M19" s="6">
        <f t="shared" si="6"/>
        <v>43</v>
      </c>
      <c r="N19" s="176">
        <v>3.9463035019455273</v>
      </c>
      <c r="O19" s="6">
        <f t="shared" si="7"/>
        <v>32</v>
      </c>
      <c r="P19" s="177" t="s">
        <v>127</v>
      </c>
      <c r="Q19" s="175">
        <v>4.79</v>
      </c>
      <c r="R19" s="175">
        <f t="shared" si="4"/>
        <v>37</v>
      </c>
    </row>
    <row r="20" spans="1:18" ht="19.5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6">
        <f t="shared" si="3"/>
        <v>0</v>
      </c>
      <c r="J20" s="5">
        <v>7.6979104477611973</v>
      </c>
      <c r="K20" s="6">
        <f t="shared" si="5"/>
        <v>1</v>
      </c>
      <c r="L20" s="176">
        <v>6.6996466431095385</v>
      </c>
      <c r="M20" s="6">
        <f t="shared" si="6"/>
        <v>1</v>
      </c>
      <c r="N20" s="176">
        <v>7.6821917808219196</v>
      </c>
      <c r="O20" s="6">
        <f t="shared" si="7"/>
        <v>1</v>
      </c>
      <c r="P20" s="177" t="s">
        <v>96</v>
      </c>
      <c r="Q20" s="175">
        <v>8.23</v>
      </c>
      <c r="R20" s="175">
        <f t="shared" si="4"/>
        <v>1</v>
      </c>
    </row>
    <row r="21" spans="1:18" ht="19.5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6">
        <f t="shared" si="3"/>
        <v>5</v>
      </c>
      <c r="J21" s="5">
        <v>6.690295358649788</v>
      </c>
      <c r="K21" s="6">
        <f t="shared" si="5"/>
        <v>10</v>
      </c>
      <c r="L21" s="176">
        <v>5.5385593220338976</v>
      </c>
      <c r="M21" s="6">
        <f t="shared" si="6"/>
        <v>11</v>
      </c>
      <c r="N21" s="176">
        <v>6.1676056338028138</v>
      </c>
      <c r="O21" s="6">
        <f t="shared" si="7"/>
        <v>9</v>
      </c>
      <c r="P21" s="177" t="s">
        <v>99</v>
      </c>
      <c r="Q21" s="175">
        <v>7.67</v>
      </c>
      <c r="R21" s="175">
        <f t="shared" si="4"/>
        <v>7</v>
      </c>
    </row>
    <row r="22" spans="1:18" ht="19.5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6">
        <f t="shared" si="3"/>
        <v>0</v>
      </c>
      <c r="J22" s="5">
        <v>5.595454545454543</v>
      </c>
      <c r="K22" s="6">
        <f t="shared" si="5"/>
        <v>21</v>
      </c>
      <c r="L22" s="176">
        <v>4.5493775933609966</v>
      </c>
      <c r="M22" s="6">
        <f t="shared" si="6"/>
        <v>23</v>
      </c>
      <c r="N22" s="176">
        <v>5.0206008583691029</v>
      </c>
      <c r="O22" s="6">
        <f t="shared" si="7"/>
        <v>16</v>
      </c>
      <c r="P22" s="177" t="s">
        <v>114</v>
      </c>
      <c r="Q22" s="175">
        <v>7</v>
      </c>
      <c r="R22" s="175">
        <f t="shared" si="4"/>
        <v>20</v>
      </c>
    </row>
    <row r="23" spans="1:18" ht="19.5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6">
        <f t="shared" si="3"/>
        <v>5</v>
      </c>
      <c r="J23" s="5">
        <v>6.9572289156626521</v>
      </c>
      <c r="K23" s="6">
        <f t="shared" si="5"/>
        <v>6</v>
      </c>
      <c r="L23" s="176">
        <v>5.8947368421052673</v>
      </c>
      <c r="M23" s="6">
        <f t="shared" si="6"/>
        <v>5</v>
      </c>
      <c r="N23" s="176">
        <v>6.7674050632911449</v>
      </c>
      <c r="O23" s="6">
        <f t="shared" si="7"/>
        <v>5</v>
      </c>
      <c r="P23" s="177" t="s">
        <v>100</v>
      </c>
      <c r="Q23" s="175">
        <v>7.82</v>
      </c>
      <c r="R23" s="175">
        <f t="shared" si="4"/>
        <v>5</v>
      </c>
    </row>
    <row r="24" spans="1:18" ht="19.5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6">
        <f t="shared" si="3"/>
        <v>0</v>
      </c>
      <c r="J24" s="5">
        <v>5.3470383275261328</v>
      </c>
      <c r="K24" s="6">
        <f t="shared" si="5"/>
        <v>23</v>
      </c>
      <c r="L24" s="176">
        <v>4.465993265993264</v>
      </c>
      <c r="M24" s="6">
        <f t="shared" si="6"/>
        <v>24</v>
      </c>
      <c r="N24" s="176">
        <v>4.4275862068965521</v>
      </c>
      <c r="O24" s="6">
        <f t="shared" si="7"/>
        <v>25</v>
      </c>
      <c r="P24" s="177" t="s">
        <v>103</v>
      </c>
      <c r="Q24" s="175">
        <v>7.06</v>
      </c>
      <c r="R24" s="175">
        <f t="shared" si="4"/>
        <v>18</v>
      </c>
    </row>
    <row r="25" spans="1:18" ht="19.5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6">
        <f t="shared" si="3"/>
        <v>-2</v>
      </c>
      <c r="J25" s="5">
        <v>3.3650793650793656</v>
      </c>
      <c r="K25" s="6">
        <f t="shared" si="5"/>
        <v>43</v>
      </c>
      <c r="L25" s="176">
        <v>2.8285714285714283</v>
      </c>
      <c r="M25" s="6">
        <f t="shared" si="6"/>
        <v>45</v>
      </c>
      <c r="N25" s="176">
        <v>2.9106382978723402</v>
      </c>
      <c r="O25" s="6">
        <f t="shared" si="7"/>
        <v>42</v>
      </c>
      <c r="P25" s="177" t="s">
        <v>120</v>
      </c>
      <c r="Q25" s="175">
        <v>4.46</v>
      </c>
      <c r="R25" s="175">
        <f t="shared" si="4"/>
        <v>42</v>
      </c>
    </row>
    <row r="26" spans="1:18" ht="19.5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6">
        <f t="shared" si="3"/>
        <v>-5</v>
      </c>
      <c r="J26" s="5">
        <v>4.17</v>
      </c>
      <c r="K26" s="6">
        <f t="shared" si="5"/>
        <v>33</v>
      </c>
      <c r="L26" s="176">
        <v>3.3214285714285707</v>
      </c>
      <c r="M26" s="6">
        <f t="shared" si="6"/>
        <v>36</v>
      </c>
      <c r="N26" s="176">
        <v>3.025641025641026</v>
      </c>
      <c r="O26" s="6">
        <f t="shared" si="7"/>
        <v>41</v>
      </c>
      <c r="P26" s="177" t="s">
        <v>46</v>
      </c>
      <c r="Q26" s="175">
        <v>3.99</v>
      </c>
      <c r="R26" s="175">
        <f t="shared" si="4"/>
        <v>46</v>
      </c>
    </row>
    <row r="27" spans="1:18" ht="19.5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6">
        <f t="shared" si="3"/>
        <v>-9</v>
      </c>
      <c r="J27" s="5">
        <v>6.9583969465648945</v>
      </c>
      <c r="K27" s="6">
        <f t="shared" si="5"/>
        <v>5</v>
      </c>
      <c r="L27" s="176">
        <v>5.5724137931034514</v>
      </c>
      <c r="M27" s="6">
        <f t="shared" si="6"/>
        <v>9</v>
      </c>
      <c r="N27" s="176">
        <v>6.1395626242544692</v>
      </c>
      <c r="O27" s="6">
        <f t="shared" si="7"/>
        <v>10</v>
      </c>
      <c r="P27" s="177" t="s">
        <v>97</v>
      </c>
      <c r="Q27" s="175">
        <v>7.91</v>
      </c>
      <c r="R27" s="175">
        <f t="shared" si="4"/>
        <v>3</v>
      </c>
    </row>
    <row r="28" spans="1:18" ht="19.5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6">
        <f t="shared" si="3"/>
        <v>1</v>
      </c>
      <c r="J28" s="5">
        <v>6.7905918057663195</v>
      </c>
      <c r="K28" s="6">
        <f t="shared" si="5"/>
        <v>9</v>
      </c>
      <c r="L28" s="176">
        <v>5.9522962962963009</v>
      </c>
      <c r="M28" s="6">
        <f t="shared" si="6"/>
        <v>4</v>
      </c>
      <c r="N28" s="176">
        <v>6.2429675425038651</v>
      </c>
      <c r="O28" s="6">
        <f t="shared" si="7"/>
        <v>7</v>
      </c>
      <c r="P28" s="177" t="s">
        <v>102</v>
      </c>
      <c r="Q28" s="175">
        <v>7.4</v>
      </c>
      <c r="R28" s="175">
        <f t="shared" si="4"/>
        <v>12</v>
      </c>
    </row>
    <row r="29" spans="1:18" ht="19.5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6">
        <f t="shared" si="3"/>
        <v>2</v>
      </c>
      <c r="J29" s="5">
        <v>5.9639097744360923</v>
      </c>
      <c r="K29" s="6">
        <f t="shared" si="5"/>
        <v>17</v>
      </c>
      <c r="L29" s="176">
        <v>4.8809843400447432</v>
      </c>
      <c r="M29" s="6">
        <f t="shared" si="6"/>
        <v>16</v>
      </c>
      <c r="N29" s="176">
        <v>5.2059299191374686</v>
      </c>
      <c r="O29" s="6">
        <f t="shared" si="7"/>
        <v>15</v>
      </c>
      <c r="P29" s="177" t="s">
        <v>112</v>
      </c>
      <c r="Q29" s="175">
        <v>7.2</v>
      </c>
      <c r="R29" s="175">
        <f t="shared" si="4"/>
        <v>16</v>
      </c>
    </row>
    <row r="30" spans="1:18" ht="19.5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6">
        <f t="shared" si="3"/>
        <v>0</v>
      </c>
      <c r="J30" s="5">
        <v>4.2836363636363641</v>
      </c>
      <c r="K30" s="6">
        <f t="shared" si="5"/>
        <v>31</v>
      </c>
      <c r="L30" s="176">
        <v>3.3547619047619044</v>
      </c>
      <c r="M30" s="6">
        <f t="shared" si="6"/>
        <v>35</v>
      </c>
      <c r="N30" s="176"/>
      <c r="O30" s="6"/>
      <c r="P30" s="177" t="s">
        <v>128</v>
      </c>
      <c r="Q30" s="175">
        <v>4.7699999999999996</v>
      </c>
      <c r="R30" s="175">
        <f t="shared" si="4"/>
        <v>38</v>
      </c>
    </row>
    <row r="31" spans="1:18" ht="19.5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6">
        <f t="shared" si="3"/>
        <v>-3</v>
      </c>
      <c r="J31" s="5">
        <v>5.644398340248963</v>
      </c>
      <c r="K31" s="6">
        <f t="shared" si="5"/>
        <v>20</v>
      </c>
      <c r="L31" s="176">
        <v>4.6218518518518552</v>
      </c>
      <c r="M31" s="6">
        <f t="shared" si="6"/>
        <v>21</v>
      </c>
      <c r="N31" s="176">
        <v>4.9587628865979401</v>
      </c>
      <c r="O31" s="6">
        <f t="shared" ref="O31:O51" si="8">RANK(N31,$N$5:$N$51)</f>
        <v>19</v>
      </c>
      <c r="P31" s="177" t="s">
        <v>111</v>
      </c>
      <c r="Q31" s="175">
        <v>7.12</v>
      </c>
      <c r="R31" s="175">
        <f t="shared" si="4"/>
        <v>17</v>
      </c>
    </row>
    <row r="32" spans="1:18" ht="19.5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6">
        <f t="shared" si="3"/>
        <v>2</v>
      </c>
      <c r="J32" s="5">
        <v>7.0564841498558994</v>
      </c>
      <c r="K32" s="6">
        <f t="shared" si="5"/>
        <v>4</v>
      </c>
      <c r="L32" s="176">
        <v>5.8940509915014152</v>
      </c>
      <c r="M32" s="6">
        <f t="shared" si="6"/>
        <v>6</v>
      </c>
      <c r="N32" s="176">
        <v>6.7142857142857153</v>
      </c>
      <c r="O32" s="6">
        <f t="shared" si="8"/>
        <v>6</v>
      </c>
      <c r="P32" s="177" t="s">
        <v>34</v>
      </c>
      <c r="Q32" s="175">
        <v>7.64</v>
      </c>
      <c r="R32" s="175">
        <f t="shared" si="4"/>
        <v>9</v>
      </c>
    </row>
    <row r="33" spans="1:18" ht="19.5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6">
        <f t="shared" si="3"/>
        <v>-1</v>
      </c>
      <c r="J33" s="5">
        <v>5.4314606741573055</v>
      </c>
      <c r="K33" s="6">
        <f t="shared" si="5"/>
        <v>22</v>
      </c>
      <c r="L33" s="176">
        <v>4.6401459854014631</v>
      </c>
      <c r="M33" s="6">
        <f t="shared" si="6"/>
        <v>20</v>
      </c>
      <c r="N33" s="176">
        <v>4.6369230769230718</v>
      </c>
      <c r="O33" s="6">
        <f t="shared" si="8"/>
        <v>23</v>
      </c>
      <c r="P33" s="177" t="s">
        <v>60</v>
      </c>
      <c r="Q33" s="175">
        <v>6.52</v>
      </c>
      <c r="R33" s="175">
        <f t="shared" si="4"/>
        <v>24</v>
      </c>
    </row>
    <row r="34" spans="1:18" ht="19.5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6">
        <f t="shared" si="3"/>
        <v>-1</v>
      </c>
      <c r="J34" s="5">
        <v>6.424844720496897</v>
      </c>
      <c r="K34" s="6">
        <f t="shared" si="5"/>
        <v>12</v>
      </c>
      <c r="L34" s="176">
        <v>5.0312056737588682</v>
      </c>
      <c r="M34" s="6">
        <f t="shared" si="6"/>
        <v>13</v>
      </c>
      <c r="N34" s="176">
        <v>5.7887468030690563</v>
      </c>
      <c r="O34" s="6">
        <f t="shared" si="8"/>
        <v>12</v>
      </c>
      <c r="P34" s="177" t="s">
        <v>25</v>
      </c>
      <c r="Q34" s="175">
        <v>7.31</v>
      </c>
      <c r="R34" s="175">
        <f t="shared" si="4"/>
        <v>15</v>
      </c>
    </row>
    <row r="35" spans="1:18" ht="19.5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6"/>
      <c r="J35" s="5">
        <v>4.6681818181818171</v>
      </c>
      <c r="K35" s="6">
        <f t="shared" si="5"/>
        <v>27</v>
      </c>
      <c r="L35" s="176">
        <v>3.9633699633699626</v>
      </c>
      <c r="M35" s="6">
        <f t="shared" si="6"/>
        <v>29</v>
      </c>
      <c r="N35" s="176">
        <v>4.2447653429602834</v>
      </c>
      <c r="O35" s="6">
        <f t="shared" si="8"/>
        <v>27</v>
      </c>
      <c r="P35" s="177" t="s">
        <v>116</v>
      </c>
      <c r="Q35" s="175">
        <v>6.25</v>
      </c>
      <c r="R35" s="175">
        <f t="shared" si="4"/>
        <v>26</v>
      </c>
    </row>
    <row r="36" spans="1:18" ht="19.5" customHeight="1">
      <c r="A36" s="3">
        <v>32</v>
      </c>
      <c r="B36" s="4" t="s">
        <v>387</v>
      </c>
      <c r="C36" s="5">
        <v>4.6147540983606543</v>
      </c>
      <c r="D36" s="6">
        <f t="shared" ref="D36:D51" si="9">RANK(C36,$C$5:$C$51)</f>
        <v>39</v>
      </c>
      <c r="E36" s="3">
        <v>5.32</v>
      </c>
      <c r="F36" s="6">
        <f t="shared" ref="F36:F51" si="10">RANK(E36,$E$5:$E$51)</f>
        <v>32</v>
      </c>
      <c r="G36" s="175">
        <v>5.29</v>
      </c>
      <c r="H36" s="175">
        <f t="shared" si="2"/>
        <v>32</v>
      </c>
      <c r="I36" s="6">
        <f t="shared" ref="I36:I51" si="11">F36-H36</f>
        <v>0</v>
      </c>
      <c r="J36" s="5">
        <v>6.9047210300429169</v>
      </c>
      <c r="K36" s="6">
        <f t="shared" si="5"/>
        <v>7</v>
      </c>
      <c r="L36" s="176">
        <v>5.562055335968374</v>
      </c>
      <c r="M36" s="6">
        <f t="shared" si="6"/>
        <v>10</v>
      </c>
      <c r="N36" s="176">
        <v>6.9873417721519031</v>
      </c>
      <c r="O36" s="6">
        <f t="shared" si="8"/>
        <v>3</v>
      </c>
      <c r="P36" s="177" t="s">
        <v>110</v>
      </c>
      <c r="Q36" s="175">
        <v>7.48</v>
      </c>
      <c r="R36" s="175">
        <f t="shared" si="4"/>
        <v>11</v>
      </c>
    </row>
    <row r="37" spans="1:18" ht="19.5" customHeight="1">
      <c r="A37" s="3">
        <v>33</v>
      </c>
      <c r="B37" s="4" t="s">
        <v>119</v>
      </c>
      <c r="C37" s="5">
        <v>5.6585365853658525</v>
      </c>
      <c r="D37" s="6">
        <f t="shared" si="9"/>
        <v>29</v>
      </c>
      <c r="E37" s="3">
        <v>5.62</v>
      </c>
      <c r="F37" s="6">
        <f t="shared" si="10"/>
        <v>31</v>
      </c>
      <c r="G37" s="175">
        <v>5.16</v>
      </c>
      <c r="H37" s="175">
        <f t="shared" si="2"/>
        <v>33</v>
      </c>
      <c r="I37" s="6">
        <f t="shared" si="11"/>
        <v>-2</v>
      </c>
      <c r="J37" s="5">
        <v>4.5303703703703739</v>
      </c>
      <c r="K37" s="6">
        <f t="shared" si="5"/>
        <v>29</v>
      </c>
      <c r="L37" s="176">
        <v>4.2154761904761893</v>
      </c>
      <c r="M37" s="6">
        <f t="shared" si="6"/>
        <v>25</v>
      </c>
      <c r="N37" s="176">
        <v>3.571641791044776</v>
      </c>
      <c r="O37" s="6">
        <f t="shared" si="8"/>
        <v>34</v>
      </c>
      <c r="P37" s="177" t="s">
        <v>65</v>
      </c>
      <c r="Q37" s="175">
        <v>5.62</v>
      </c>
      <c r="R37" s="175">
        <f t="shared" si="4"/>
        <v>30</v>
      </c>
    </row>
    <row r="38" spans="1:18" ht="19.5" customHeight="1">
      <c r="A38" s="3">
        <v>34</v>
      </c>
      <c r="B38" s="4" t="s">
        <v>26</v>
      </c>
      <c r="C38" s="5">
        <v>4.8025000000000002</v>
      </c>
      <c r="D38" s="6">
        <f t="shared" si="9"/>
        <v>34</v>
      </c>
      <c r="E38" s="3">
        <v>5.0199999999999996</v>
      </c>
      <c r="F38" s="6">
        <f t="shared" si="10"/>
        <v>33</v>
      </c>
      <c r="G38" s="175">
        <v>5.0999999999999996</v>
      </c>
      <c r="H38" s="175">
        <f t="shared" si="2"/>
        <v>34</v>
      </c>
      <c r="I38" s="6">
        <f t="shared" si="11"/>
        <v>-1</v>
      </c>
      <c r="J38" s="5">
        <v>5.816414686825051</v>
      </c>
      <c r="K38" s="6">
        <f t="shared" si="5"/>
        <v>19</v>
      </c>
      <c r="L38" s="176">
        <v>4.9758241758241786</v>
      </c>
      <c r="M38" s="6">
        <f t="shared" si="6"/>
        <v>14</v>
      </c>
      <c r="N38" s="176">
        <v>4.8056818181818182</v>
      </c>
      <c r="O38" s="6">
        <f t="shared" si="8"/>
        <v>21</v>
      </c>
      <c r="P38" s="177" t="s">
        <v>108</v>
      </c>
      <c r="Q38" s="175">
        <v>7.52</v>
      </c>
      <c r="R38" s="175">
        <f t="shared" si="4"/>
        <v>10</v>
      </c>
    </row>
    <row r="39" spans="1:18" ht="19.5" customHeight="1">
      <c r="A39" s="3">
        <v>35</v>
      </c>
      <c r="B39" s="4" t="s">
        <v>125</v>
      </c>
      <c r="C39" s="5">
        <v>4.6541666666666659</v>
      </c>
      <c r="D39" s="6">
        <f t="shared" si="9"/>
        <v>37</v>
      </c>
      <c r="E39" s="3">
        <v>4.57</v>
      </c>
      <c r="F39" s="6">
        <f t="shared" si="10"/>
        <v>40</v>
      </c>
      <c r="G39" s="175">
        <v>4.8899999999999997</v>
      </c>
      <c r="H39" s="175">
        <f t="shared" si="2"/>
        <v>35</v>
      </c>
      <c r="I39" s="6">
        <f t="shared" si="11"/>
        <v>5</v>
      </c>
      <c r="J39" s="5">
        <v>4.5958333333333323</v>
      </c>
      <c r="K39" s="6">
        <f t="shared" si="5"/>
        <v>28</v>
      </c>
      <c r="L39" s="176">
        <v>3.5198473282442704</v>
      </c>
      <c r="M39" s="6">
        <f t="shared" si="6"/>
        <v>33</v>
      </c>
      <c r="N39" s="176">
        <v>3.2901023890784966</v>
      </c>
      <c r="O39" s="6">
        <f t="shared" si="8"/>
        <v>38</v>
      </c>
      <c r="P39" s="177" t="s">
        <v>119</v>
      </c>
      <c r="Q39" s="175">
        <v>5.16</v>
      </c>
      <c r="R39" s="175">
        <f t="shared" si="4"/>
        <v>33</v>
      </c>
    </row>
    <row r="40" spans="1:18" ht="19.5" customHeight="1">
      <c r="A40" s="3">
        <v>36</v>
      </c>
      <c r="B40" s="4" t="s">
        <v>386</v>
      </c>
      <c r="C40" s="5">
        <v>3.8842105263157891</v>
      </c>
      <c r="D40" s="6">
        <f t="shared" si="9"/>
        <v>45</v>
      </c>
      <c r="E40" s="3">
        <v>4.9000000000000004</v>
      </c>
      <c r="F40" s="6">
        <f t="shared" si="10"/>
        <v>36</v>
      </c>
      <c r="G40" s="175">
        <v>4.8</v>
      </c>
      <c r="H40" s="175">
        <f t="shared" si="2"/>
        <v>36</v>
      </c>
      <c r="I40" s="6">
        <f t="shared" si="11"/>
        <v>0</v>
      </c>
      <c r="J40" s="5">
        <v>6.7950387596899189</v>
      </c>
      <c r="K40" s="6">
        <f t="shared" si="5"/>
        <v>8</v>
      </c>
      <c r="L40" s="176">
        <v>5.6184750733137783</v>
      </c>
      <c r="M40" s="6">
        <f t="shared" si="6"/>
        <v>8</v>
      </c>
      <c r="N40" s="176">
        <v>6.2284734133790707</v>
      </c>
      <c r="O40" s="6">
        <f t="shared" si="8"/>
        <v>8</v>
      </c>
      <c r="P40" s="177" t="s">
        <v>101</v>
      </c>
      <c r="Q40" s="175">
        <v>7.68</v>
      </c>
      <c r="R40" s="175">
        <f t="shared" si="4"/>
        <v>6</v>
      </c>
    </row>
    <row r="41" spans="1:18" ht="19.5" customHeight="1">
      <c r="A41" s="3">
        <v>37</v>
      </c>
      <c r="B41" s="4" t="s">
        <v>127</v>
      </c>
      <c r="C41" s="5">
        <v>4.7990610328638503</v>
      </c>
      <c r="D41" s="6">
        <f t="shared" si="9"/>
        <v>36</v>
      </c>
      <c r="E41" s="3">
        <v>4.78</v>
      </c>
      <c r="F41" s="6">
        <f t="shared" si="10"/>
        <v>37</v>
      </c>
      <c r="G41" s="175">
        <v>4.79</v>
      </c>
      <c r="H41" s="175">
        <f t="shared" si="2"/>
        <v>37</v>
      </c>
      <c r="I41" s="6">
        <f t="shared" si="11"/>
        <v>0</v>
      </c>
      <c r="J41" s="5">
        <v>6.1150515463917543</v>
      </c>
      <c r="K41" s="6">
        <f t="shared" si="5"/>
        <v>14</v>
      </c>
      <c r="L41" s="176">
        <v>4.8243999999999954</v>
      </c>
      <c r="M41" s="6">
        <f t="shared" si="6"/>
        <v>17</v>
      </c>
      <c r="N41" s="176">
        <v>5.3193133047210308</v>
      </c>
      <c r="O41" s="6">
        <f t="shared" si="8"/>
        <v>14</v>
      </c>
      <c r="P41" s="177" t="s">
        <v>109</v>
      </c>
      <c r="Q41" s="175">
        <v>6.76</v>
      </c>
      <c r="R41" s="175">
        <f t="shared" si="4"/>
        <v>23</v>
      </c>
    </row>
    <row r="42" spans="1:18" ht="19.5" customHeight="1">
      <c r="A42" s="3">
        <v>38</v>
      </c>
      <c r="B42" s="4" t="s">
        <v>128</v>
      </c>
      <c r="C42" s="5">
        <v>5.1737704918032801</v>
      </c>
      <c r="D42" s="6">
        <f t="shared" si="9"/>
        <v>32</v>
      </c>
      <c r="E42" s="3">
        <v>4.9400000000000004</v>
      </c>
      <c r="F42" s="6">
        <f t="shared" si="10"/>
        <v>35</v>
      </c>
      <c r="G42" s="175">
        <v>4.7699999999999996</v>
      </c>
      <c r="H42" s="175">
        <f t="shared" si="2"/>
        <v>38</v>
      </c>
      <c r="I42" s="6">
        <f t="shared" si="11"/>
        <v>-3</v>
      </c>
      <c r="J42" s="5">
        <v>5.8183908045976969</v>
      </c>
      <c r="K42" s="6">
        <f t="shared" si="5"/>
        <v>18</v>
      </c>
      <c r="L42" s="176">
        <v>4.7162790697674382</v>
      </c>
      <c r="M42" s="6">
        <f t="shared" si="6"/>
        <v>19</v>
      </c>
      <c r="N42" s="176">
        <v>4.8618867924528351</v>
      </c>
      <c r="O42" s="6">
        <f t="shared" si="8"/>
        <v>20</v>
      </c>
      <c r="P42" s="177" t="s">
        <v>115</v>
      </c>
      <c r="Q42" s="175">
        <v>6.85</v>
      </c>
      <c r="R42" s="175">
        <f t="shared" si="4"/>
        <v>22</v>
      </c>
    </row>
    <row r="43" spans="1:18" ht="19.5" customHeight="1">
      <c r="A43" s="3">
        <v>39</v>
      </c>
      <c r="B43" s="4" t="s">
        <v>124</v>
      </c>
      <c r="C43" s="5">
        <v>4.9070175438596486</v>
      </c>
      <c r="D43" s="6">
        <f t="shared" si="9"/>
        <v>33</v>
      </c>
      <c r="E43" s="3">
        <v>4.47</v>
      </c>
      <c r="F43" s="6">
        <f t="shared" si="10"/>
        <v>43</v>
      </c>
      <c r="G43" s="175">
        <v>4.7300000000000004</v>
      </c>
      <c r="H43" s="175">
        <f t="shared" si="2"/>
        <v>39</v>
      </c>
      <c r="I43" s="6">
        <f t="shared" si="11"/>
        <v>4</v>
      </c>
      <c r="J43" s="5">
        <v>6.6614705882352974</v>
      </c>
      <c r="K43" s="6">
        <f t="shared" si="5"/>
        <v>11</v>
      </c>
      <c r="L43" s="178">
        <v>5.4427503736920846</v>
      </c>
      <c r="M43" s="6">
        <f t="shared" si="6"/>
        <v>12</v>
      </c>
      <c r="N43" s="178">
        <v>5.9807890222984552</v>
      </c>
      <c r="O43" s="6">
        <f t="shared" si="8"/>
        <v>11</v>
      </c>
      <c r="P43" s="177" t="s">
        <v>106</v>
      </c>
      <c r="Q43" s="175">
        <v>7.38</v>
      </c>
      <c r="R43" s="175">
        <f t="shared" si="4"/>
        <v>13</v>
      </c>
    </row>
    <row r="44" spans="1:18" ht="19.5" customHeight="1">
      <c r="A44" s="3">
        <v>40</v>
      </c>
      <c r="B44" s="4" t="s">
        <v>126</v>
      </c>
      <c r="C44" s="5">
        <v>3.9673076923076889</v>
      </c>
      <c r="D44" s="6">
        <f t="shared" si="9"/>
        <v>44</v>
      </c>
      <c r="E44" s="3">
        <v>4.4400000000000004</v>
      </c>
      <c r="F44" s="6">
        <f t="shared" si="10"/>
        <v>44</v>
      </c>
      <c r="G44" s="175">
        <v>4.72</v>
      </c>
      <c r="H44" s="175">
        <f t="shared" si="2"/>
        <v>40</v>
      </c>
      <c r="I44" s="6">
        <f t="shared" si="11"/>
        <v>4</v>
      </c>
      <c r="J44" s="5">
        <v>5.0915584415584467</v>
      </c>
      <c r="K44" s="6">
        <f t="shared" si="5"/>
        <v>26</v>
      </c>
      <c r="L44" s="178">
        <v>3.7513307984790893</v>
      </c>
      <c r="M44" s="6">
        <f t="shared" si="6"/>
        <v>30</v>
      </c>
      <c r="N44" s="178">
        <v>3.4793478260869564</v>
      </c>
      <c r="O44" s="6">
        <f t="shared" si="8"/>
        <v>35</v>
      </c>
      <c r="P44" s="177" t="s">
        <v>123</v>
      </c>
      <c r="Q44" s="175">
        <v>5.97</v>
      </c>
      <c r="R44" s="175">
        <f t="shared" si="4"/>
        <v>28</v>
      </c>
    </row>
    <row r="45" spans="1:18" ht="19.5" customHeight="1">
      <c r="A45" s="3">
        <v>41</v>
      </c>
      <c r="B45" s="4" t="s">
        <v>121</v>
      </c>
      <c r="C45" s="5">
        <v>3.9936507936507941</v>
      </c>
      <c r="D45" s="6">
        <f t="shared" si="9"/>
        <v>43</v>
      </c>
      <c r="E45" s="3">
        <v>4.57</v>
      </c>
      <c r="F45" s="6">
        <f t="shared" si="10"/>
        <v>40</v>
      </c>
      <c r="G45" s="175">
        <v>4.63</v>
      </c>
      <c r="H45" s="175">
        <f t="shared" si="2"/>
        <v>41</v>
      </c>
      <c r="I45" s="6">
        <f t="shared" si="11"/>
        <v>-1</v>
      </c>
      <c r="J45" s="5">
        <v>7.4726207906295707</v>
      </c>
      <c r="K45" s="6">
        <f t="shared" si="5"/>
        <v>2</v>
      </c>
      <c r="L45" s="176">
        <v>6.2327536231883993</v>
      </c>
      <c r="M45" s="6">
        <f t="shared" si="6"/>
        <v>3</v>
      </c>
      <c r="N45" s="176">
        <v>7.3967016491754158</v>
      </c>
      <c r="O45" s="6">
        <f t="shared" si="8"/>
        <v>2</v>
      </c>
      <c r="P45" s="177" t="s">
        <v>98</v>
      </c>
      <c r="Q45" s="175">
        <v>8.0399999999999991</v>
      </c>
      <c r="R45" s="175">
        <f t="shared" si="4"/>
        <v>2</v>
      </c>
    </row>
    <row r="46" spans="1:18" ht="19.5" customHeight="1">
      <c r="A46" s="3">
        <v>42</v>
      </c>
      <c r="B46" s="4" t="s">
        <v>120</v>
      </c>
      <c r="C46" s="5">
        <v>4.1561643835616442</v>
      </c>
      <c r="D46" s="6">
        <f t="shared" si="9"/>
        <v>42</v>
      </c>
      <c r="E46" s="3">
        <v>4.5999999999999996</v>
      </c>
      <c r="F46" s="6">
        <f t="shared" si="10"/>
        <v>39</v>
      </c>
      <c r="G46" s="175">
        <v>4.46</v>
      </c>
      <c r="H46" s="175">
        <f t="shared" si="2"/>
        <v>42</v>
      </c>
      <c r="I46" s="6">
        <f t="shared" si="11"/>
        <v>-3</v>
      </c>
      <c r="J46" s="5">
        <v>6.1559440559440493</v>
      </c>
      <c r="K46" s="6">
        <f t="shared" si="5"/>
        <v>13</v>
      </c>
      <c r="L46" s="176">
        <v>4.7677083333333279</v>
      </c>
      <c r="M46" s="6">
        <f t="shared" si="6"/>
        <v>18</v>
      </c>
      <c r="N46" s="176">
        <v>4.9967676767676803</v>
      </c>
      <c r="O46" s="6">
        <f t="shared" si="8"/>
        <v>18</v>
      </c>
      <c r="P46" s="177" t="s">
        <v>104</v>
      </c>
      <c r="Q46" s="175">
        <v>7.06</v>
      </c>
      <c r="R46" s="175">
        <f t="shared" si="4"/>
        <v>18</v>
      </c>
    </row>
    <row r="47" spans="1:18" ht="19.5" customHeight="1">
      <c r="A47" s="3">
        <v>43</v>
      </c>
      <c r="B47" s="4" t="s">
        <v>405</v>
      </c>
      <c r="C47" s="5">
        <v>4.635514018691592</v>
      </c>
      <c r="D47" s="6">
        <f t="shared" si="9"/>
        <v>38</v>
      </c>
      <c r="E47" s="3">
        <v>4.42</v>
      </c>
      <c r="F47" s="6">
        <f t="shared" si="10"/>
        <v>45</v>
      </c>
      <c r="G47" s="175">
        <v>4.4400000000000004</v>
      </c>
      <c r="H47" s="175">
        <f t="shared" si="2"/>
        <v>43</v>
      </c>
      <c r="I47" s="6">
        <f t="shared" si="11"/>
        <v>2</v>
      </c>
      <c r="J47" s="5">
        <v>5.9680327868852494</v>
      </c>
      <c r="K47" s="6">
        <f t="shared" si="5"/>
        <v>16</v>
      </c>
      <c r="L47" s="176">
        <v>4.921428571428569</v>
      </c>
      <c r="M47" s="6">
        <f t="shared" si="6"/>
        <v>15</v>
      </c>
      <c r="N47" s="176">
        <v>5.0074941451990576</v>
      </c>
      <c r="O47" s="6">
        <f t="shared" si="8"/>
        <v>17</v>
      </c>
      <c r="P47" s="177" t="s">
        <v>107</v>
      </c>
      <c r="Q47" s="175">
        <v>7.33</v>
      </c>
      <c r="R47" s="175">
        <f t="shared" si="4"/>
        <v>14</v>
      </c>
    </row>
    <row r="48" spans="1:18" ht="19.5" customHeight="1">
      <c r="A48" s="3">
        <v>44</v>
      </c>
      <c r="B48" s="4" t="s">
        <v>410</v>
      </c>
      <c r="C48" s="5">
        <v>4.5466666666666669</v>
      </c>
      <c r="D48" s="6">
        <f t="shared" si="9"/>
        <v>40</v>
      </c>
      <c r="E48" s="3">
        <v>3.99</v>
      </c>
      <c r="F48" s="6">
        <f t="shared" si="10"/>
        <v>46</v>
      </c>
      <c r="G48" s="175">
        <v>4.3600000000000003</v>
      </c>
      <c r="H48" s="175">
        <f t="shared" si="2"/>
        <v>44</v>
      </c>
      <c r="I48" s="6">
        <f t="shared" si="11"/>
        <v>2</v>
      </c>
      <c r="J48" s="5">
        <v>4.0762886597938142</v>
      </c>
      <c r="K48" s="6">
        <f t="shared" si="5"/>
        <v>34</v>
      </c>
      <c r="L48" s="176">
        <v>3.3857142857142857</v>
      </c>
      <c r="M48" s="6">
        <f t="shared" si="6"/>
        <v>34</v>
      </c>
      <c r="N48" s="176">
        <v>3.3256637168141578</v>
      </c>
      <c r="O48" s="6">
        <f t="shared" si="8"/>
        <v>37</v>
      </c>
      <c r="P48" s="177" t="s">
        <v>26</v>
      </c>
      <c r="Q48" s="175">
        <v>5.0999999999999996</v>
      </c>
      <c r="R48" s="175">
        <f t="shared" si="4"/>
        <v>34</v>
      </c>
    </row>
    <row r="49" spans="1:18" ht="19.5" customHeight="1">
      <c r="A49" s="3">
        <v>45</v>
      </c>
      <c r="B49" s="4" t="s">
        <v>385</v>
      </c>
      <c r="C49" s="5">
        <v>4.4704000000000041</v>
      </c>
      <c r="D49" s="6">
        <f t="shared" si="9"/>
        <v>41</v>
      </c>
      <c r="E49" s="3">
        <v>4.5199999999999996</v>
      </c>
      <c r="F49" s="6">
        <f t="shared" si="10"/>
        <v>42</v>
      </c>
      <c r="G49" s="175">
        <v>4.29</v>
      </c>
      <c r="H49" s="175">
        <f t="shared" si="2"/>
        <v>45</v>
      </c>
      <c r="I49" s="6">
        <f t="shared" si="11"/>
        <v>-3</v>
      </c>
      <c r="J49" s="5">
        <v>4.2160919540229882</v>
      </c>
      <c r="K49" s="6">
        <f t="shared" si="5"/>
        <v>32</v>
      </c>
      <c r="L49" s="176">
        <v>3.0373333333333332</v>
      </c>
      <c r="M49" s="6">
        <f t="shared" si="6"/>
        <v>41</v>
      </c>
      <c r="N49" s="176">
        <v>3.2628205128205106</v>
      </c>
      <c r="O49" s="6">
        <f t="shared" si="8"/>
        <v>39</v>
      </c>
      <c r="P49" s="177" t="s">
        <v>124</v>
      </c>
      <c r="Q49" s="175">
        <v>4.7300000000000004</v>
      </c>
      <c r="R49" s="175">
        <f t="shared" si="4"/>
        <v>39</v>
      </c>
    </row>
    <row r="50" spans="1:18" ht="19.5" customHeight="1">
      <c r="A50" s="3">
        <v>46</v>
      </c>
      <c r="B50" s="4" t="s">
        <v>229</v>
      </c>
      <c r="C50" s="5">
        <v>4.8</v>
      </c>
      <c r="D50" s="6">
        <f t="shared" si="9"/>
        <v>35</v>
      </c>
      <c r="E50" s="3">
        <v>4.74</v>
      </c>
      <c r="F50" s="6">
        <f t="shared" si="10"/>
        <v>38</v>
      </c>
      <c r="G50" s="175">
        <v>4.07</v>
      </c>
      <c r="H50" s="175">
        <f t="shared" si="2"/>
        <v>46</v>
      </c>
      <c r="I50" s="6">
        <f t="shared" si="11"/>
        <v>-8</v>
      </c>
      <c r="J50" s="5">
        <v>7.2357615894039755</v>
      </c>
      <c r="K50" s="6">
        <f t="shared" si="5"/>
        <v>3</v>
      </c>
      <c r="L50" s="176">
        <v>6.2605042016806713</v>
      </c>
      <c r="M50" s="6">
        <f t="shared" si="6"/>
        <v>2</v>
      </c>
      <c r="N50" s="176">
        <v>6.8470229007633643</v>
      </c>
      <c r="O50" s="6">
        <f t="shared" si="8"/>
        <v>4</v>
      </c>
      <c r="P50" s="177" t="s">
        <v>105</v>
      </c>
      <c r="Q50" s="175">
        <v>7.86</v>
      </c>
      <c r="R50" s="175">
        <f t="shared" si="4"/>
        <v>4</v>
      </c>
    </row>
    <row r="51" spans="1:18" ht="19.5" customHeight="1">
      <c r="A51" s="3">
        <v>47</v>
      </c>
      <c r="B51" s="4" t="s">
        <v>46</v>
      </c>
      <c r="C51" s="5">
        <v>5.2857142857142856</v>
      </c>
      <c r="D51" s="6">
        <f t="shared" si="9"/>
        <v>31</v>
      </c>
      <c r="E51" s="3">
        <v>4.97</v>
      </c>
      <c r="F51" s="6">
        <f t="shared" si="10"/>
        <v>34</v>
      </c>
      <c r="G51" s="175">
        <v>3.99</v>
      </c>
      <c r="H51" s="175">
        <f t="shared" si="2"/>
        <v>47</v>
      </c>
      <c r="I51" s="6">
        <f t="shared" si="11"/>
        <v>-13</v>
      </c>
      <c r="J51" s="5">
        <v>5.1873333333333331</v>
      </c>
      <c r="K51" s="6">
        <f t="shared" si="5"/>
        <v>24</v>
      </c>
      <c r="L51" s="176">
        <v>4.5963768115942027</v>
      </c>
      <c r="M51" s="6">
        <f t="shared" si="6"/>
        <v>22</v>
      </c>
      <c r="N51" s="176">
        <v>4.5595238095238111</v>
      </c>
      <c r="O51" s="6">
        <f t="shared" si="8"/>
        <v>24</v>
      </c>
      <c r="P51" s="177" t="s">
        <v>113</v>
      </c>
      <c r="Q51" s="175">
        <v>6.88</v>
      </c>
      <c r="R51" s="175">
        <f t="shared" si="4"/>
        <v>21</v>
      </c>
    </row>
    <row r="52" spans="1:18" ht="19.5" customHeight="1">
      <c r="A52" s="8" t="s">
        <v>5</v>
      </c>
      <c r="B52" s="8"/>
      <c r="C52" s="9">
        <f>AVERAGE(C5:C40)</f>
        <v>6.8872642948244351</v>
      </c>
      <c r="D52" s="8"/>
      <c r="E52" s="10">
        <v>6.96</v>
      </c>
      <c r="F52" s="10"/>
      <c r="G52" s="8">
        <v>6.88</v>
      </c>
      <c r="H52" s="8">
        <f t="shared" si="2"/>
        <v>21</v>
      </c>
      <c r="I52" s="8"/>
      <c r="J52" s="9">
        <f>AVERAGE(J5:J40)</f>
        <v>5.0826181777799668</v>
      </c>
      <c r="K52" s="8"/>
      <c r="L52" s="9">
        <f>AVERAGE(L5:L40)</f>
        <v>4.3441783025445169</v>
      </c>
      <c r="M52" s="8"/>
      <c r="N52" s="9">
        <f>AVERAGE(N5:N40)</f>
        <v>4.6956303931031815</v>
      </c>
      <c r="O52" s="8"/>
      <c r="P52" s="3">
        <v>40</v>
      </c>
    </row>
  </sheetData>
  <autoFilter ref="A4:O4" xr:uid="{00000000-0009-0000-0000-000001000000}">
    <sortState xmlns:xlrd2="http://schemas.microsoft.com/office/spreadsheetml/2017/richdata2" ref="A6:O52">
      <sortCondition ref="B4"/>
    </sortState>
  </autoFilter>
  <mergeCells count="11">
    <mergeCell ref="J3:K3"/>
    <mergeCell ref="L3:M3"/>
    <mergeCell ref="N3:O3"/>
    <mergeCell ref="A1:I1"/>
    <mergeCell ref="A3:A4"/>
    <mergeCell ref="B3:B4"/>
    <mergeCell ref="C3:D3"/>
    <mergeCell ref="E3:F3"/>
    <mergeCell ref="G3:H3"/>
    <mergeCell ref="I3:I4"/>
    <mergeCell ref="A2:I2"/>
  </mergeCells>
  <pageMargins left="0.64968749999999997" right="0.39370078740157499" top="0.4375" bottom="0.36458333333333298" header="0.31496062992126" footer="0.196850393700787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DE8E-C73E-4249-BAA5-FAF9AB782B50}">
  <dimension ref="A1:T54"/>
  <sheetViews>
    <sheetView view="pageLayout" topLeftCell="A32" zoomScale="85" zoomScaleNormal="85" zoomScalePageLayoutView="85" workbookViewId="0">
      <selection activeCell="G55" sqref="G55"/>
    </sheetView>
  </sheetViews>
  <sheetFormatPr defaultRowHeight="19.5" customHeight="1"/>
  <cols>
    <col min="1" max="1" width="4.42578125" style="2" customWidth="1"/>
    <col min="2" max="2" width="32.42578125" style="2" customWidth="1"/>
    <col min="3" max="3" width="8.28515625" style="2" customWidth="1"/>
    <col min="4" max="4" width="6.28515625" style="2" customWidth="1"/>
    <col min="5" max="5" width="8.28515625" style="11" customWidth="1"/>
    <col min="6" max="6" width="6.140625" style="11" customWidth="1"/>
    <col min="7" max="7" width="7.5703125" style="2" customWidth="1"/>
    <col min="8" max="8" width="5.7109375" style="2" customWidth="1"/>
    <col min="9" max="9" width="10.42578125" style="2" customWidth="1"/>
    <col min="10" max="10" width="9.85546875" style="2" customWidth="1"/>
    <col min="11" max="15" width="6" style="2" hidden="1" customWidth="1"/>
    <col min="16" max="16" width="9.28515625" style="2" hidden="1" customWidth="1"/>
    <col min="17" max="17" width="27.28515625" style="2" hidden="1" customWidth="1"/>
    <col min="18" max="19" width="0" style="2" hidden="1" customWidth="1"/>
    <col min="20" max="20" width="14.42578125" style="11" customWidth="1"/>
    <col min="21" max="16384" width="9.140625" style="2"/>
  </cols>
  <sheetData>
    <row r="1" spans="1:20" ht="18.75">
      <c r="A1" s="264" t="s">
        <v>426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</row>
    <row r="2" spans="1:20" ht="18.75">
      <c r="A2" s="254" t="s">
        <v>382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</row>
    <row r="3" spans="1:20" s="1" customFormat="1" ht="14.25" customHeight="1">
      <c r="A3" s="255" t="s">
        <v>0</v>
      </c>
      <c r="B3" s="255" t="s">
        <v>1</v>
      </c>
      <c r="C3" s="252">
        <v>2020</v>
      </c>
      <c r="D3" s="253"/>
      <c r="E3" s="257">
        <v>2021</v>
      </c>
      <c r="F3" s="258"/>
      <c r="G3" s="259">
        <v>2022</v>
      </c>
      <c r="H3" s="260"/>
      <c r="I3" s="266" t="s">
        <v>88</v>
      </c>
      <c r="J3" s="266"/>
      <c r="K3" s="265">
        <v>2019</v>
      </c>
      <c r="L3" s="265"/>
      <c r="M3" s="265">
        <v>2018</v>
      </c>
      <c r="N3" s="265"/>
      <c r="O3" s="265">
        <v>2017</v>
      </c>
      <c r="P3" s="265"/>
      <c r="Q3" s="212"/>
      <c r="R3" s="212"/>
      <c r="S3" s="212"/>
      <c r="T3" s="265" t="s">
        <v>146</v>
      </c>
    </row>
    <row r="4" spans="1:20" s="1" customFormat="1" ht="14.25" customHeight="1">
      <c r="A4" s="256"/>
      <c r="B4" s="256"/>
      <c r="C4" s="60" t="s">
        <v>2</v>
      </c>
      <c r="D4" s="60" t="s">
        <v>3</v>
      </c>
      <c r="E4" s="60" t="s">
        <v>2</v>
      </c>
      <c r="F4" s="60" t="s">
        <v>3</v>
      </c>
      <c r="G4" s="174" t="s">
        <v>2</v>
      </c>
      <c r="H4" s="174" t="s">
        <v>3</v>
      </c>
      <c r="I4" s="62" t="s">
        <v>2</v>
      </c>
      <c r="J4" s="62" t="s">
        <v>3</v>
      </c>
      <c r="K4" s="61" t="s">
        <v>2</v>
      </c>
      <c r="L4" s="61" t="s">
        <v>3</v>
      </c>
      <c r="M4" s="61" t="s">
        <v>2</v>
      </c>
      <c r="N4" s="61" t="s">
        <v>3</v>
      </c>
      <c r="O4" s="61" t="s">
        <v>2</v>
      </c>
      <c r="P4" s="61" t="s">
        <v>3</v>
      </c>
      <c r="Q4" s="212" t="s">
        <v>0</v>
      </c>
      <c r="R4" s="212"/>
      <c r="S4" s="212"/>
      <c r="T4" s="265"/>
    </row>
    <row r="5" spans="1:20" ht="18" customHeight="1">
      <c r="A5" s="3">
        <v>1</v>
      </c>
      <c r="B5" s="4" t="s">
        <v>96</v>
      </c>
      <c r="C5" s="5">
        <v>8.5044854881266527</v>
      </c>
      <c r="D5" s="6">
        <f t="shared" ref="D5:D30" si="0">RANK(C5,$C$5:$C$51)</f>
        <v>1</v>
      </c>
      <c r="E5" s="3">
        <v>8.35</v>
      </c>
      <c r="F5" s="6">
        <f t="shared" ref="F5:F34" si="1">RANK(E5,$E$5:$E$51)</f>
        <v>1</v>
      </c>
      <c r="G5" s="175">
        <v>8.23</v>
      </c>
      <c r="H5" s="175">
        <f t="shared" ref="H5:H51" si="2">RANK(G5,G$5:G$51,0)</f>
        <v>1</v>
      </c>
      <c r="I5" s="210">
        <v>7.6661016949152563</v>
      </c>
      <c r="J5" s="175">
        <f t="shared" ref="J5:J50" si="3">RANK(I5,I$5:I$53,0)</f>
        <v>1</v>
      </c>
      <c r="K5" s="5">
        <v>3.4529411764705884</v>
      </c>
      <c r="L5" s="6">
        <f>RANK(K5,$K$5:$K$51)</f>
        <v>42</v>
      </c>
      <c r="M5" s="176">
        <v>3.226666666666667</v>
      </c>
      <c r="N5" s="6">
        <f>RANK(M5,$M$5:$M$51)</f>
        <v>38</v>
      </c>
      <c r="O5" s="176">
        <v>2.8727272727272726</v>
      </c>
      <c r="P5" s="6">
        <f>RANK(O5,$O$5:$O$51)</f>
        <v>43</v>
      </c>
      <c r="Q5" s="4" t="s">
        <v>405</v>
      </c>
      <c r="R5" s="175">
        <v>4.4400000000000004</v>
      </c>
      <c r="S5" s="175">
        <f>RANK(R5,R$5:R$51,0)</f>
        <v>43</v>
      </c>
      <c r="T5" s="5">
        <f>I5-G5</f>
        <v>-0.56389830508474414</v>
      </c>
    </row>
    <row r="6" spans="1:20" ht="18" customHeight="1">
      <c r="A6" s="3">
        <v>2</v>
      </c>
      <c r="B6" s="4" t="s">
        <v>98</v>
      </c>
      <c r="C6" s="5">
        <v>8.396937212863719</v>
      </c>
      <c r="D6" s="6">
        <f t="shared" si="0"/>
        <v>2</v>
      </c>
      <c r="E6" s="3">
        <v>8.19</v>
      </c>
      <c r="F6" s="6">
        <f t="shared" si="1"/>
        <v>2</v>
      </c>
      <c r="G6" s="175">
        <v>8.0399999999999991</v>
      </c>
      <c r="H6" s="175">
        <f t="shared" si="2"/>
        <v>2</v>
      </c>
      <c r="I6" s="210">
        <v>7.5784810126582354</v>
      </c>
      <c r="J6" s="175">
        <f t="shared" si="3"/>
        <v>2</v>
      </c>
      <c r="K6" s="5">
        <v>3.723529411764706</v>
      </c>
      <c r="L6" s="6">
        <f>RANK(K6,$K$5:$K$51)</f>
        <v>39</v>
      </c>
      <c r="M6" s="176">
        <v>4.017142857142856</v>
      </c>
      <c r="N6" s="6">
        <f>RANK(M6,$M$5:$M$51)</f>
        <v>27</v>
      </c>
      <c r="O6" s="176">
        <v>4.7615384615384606</v>
      </c>
      <c r="P6" s="6">
        <f>RANK(O7,$O$5:$O$51)</f>
        <v>13</v>
      </c>
      <c r="Q6" s="4"/>
      <c r="R6" s="175"/>
      <c r="S6" s="175"/>
      <c r="T6" s="5">
        <f t="shared" ref="T6:T54" si="4">I6-G6</f>
        <v>-0.46151898734176378</v>
      </c>
    </row>
    <row r="7" spans="1:20" ht="18" customHeight="1">
      <c r="A7" s="3">
        <v>3</v>
      </c>
      <c r="B7" s="4" t="s">
        <v>97</v>
      </c>
      <c r="C7" s="5">
        <v>7.9878787878787803</v>
      </c>
      <c r="D7" s="6">
        <f t="shared" si="0"/>
        <v>7</v>
      </c>
      <c r="E7" s="3">
        <v>7.91</v>
      </c>
      <c r="F7" s="6">
        <f t="shared" si="1"/>
        <v>7</v>
      </c>
      <c r="G7" s="175">
        <v>7.91</v>
      </c>
      <c r="H7" s="175">
        <f t="shared" si="2"/>
        <v>3</v>
      </c>
      <c r="I7" s="211">
        <v>7.2614232209737821</v>
      </c>
      <c r="J7" s="175">
        <f t="shared" si="3"/>
        <v>7</v>
      </c>
      <c r="K7" s="5">
        <v>6</v>
      </c>
      <c r="L7" s="6">
        <f>RANK(K7,$K$5:$K$51)</f>
        <v>15</v>
      </c>
      <c r="M7" s="176">
        <v>5.6727272727272728</v>
      </c>
      <c r="N7" s="6">
        <f>RANK(M7,$M$5:$M$51)</f>
        <v>7</v>
      </c>
      <c r="O7" s="176">
        <v>5.3777777777777773</v>
      </c>
      <c r="P7" s="6">
        <f>RANK(O7,$O$5:$O$51)</f>
        <v>13</v>
      </c>
      <c r="Q7" s="4" t="s">
        <v>406</v>
      </c>
      <c r="R7" s="175">
        <v>7.66</v>
      </c>
      <c r="S7" s="175">
        <f t="shared" ref="S7:S51" si="5">RANK(R7,R$5:R$51,0)</f>
        <v>8</v>
      </c>
      <c r="T7" s="5">
        <f t="shared" si="4"/>
        <v>-0.64857677902621802</v>
      </c>
    </row>
    <row r="8" spans="1:20" ht="18" customHeight="1">
      <c r="A8" s="3">
        <v>4</v>
      </c>
      <c r="B8" s="4" t="s">
        <v>105</v>
      </c>
      <c r="C8" s="5">
        <v>8.3814550641940126</v>
      </c>
      <c r="D8" s="6">
        <f t="shared" si="0"/>
        <v>3</v>
      </c>
      <c r="E8" s="3">
        <v>8.11</v>
      </c>
      <c r="F8" s="6">
        <f t="shared" si="1"/>
        <v>3</v>
      </c>
      <c r="G8" s="175">
        <v>7.86</v>
      </c>
      <c r="H8" s="175">
        <f t="shared" si="2"/>
        <v>4</v>
      </c>
      <c r="I8" s="210">
        <v>7.3773529411764667</v>
      </c>
      <c r="J8" s="175">
        <f t="shared" si="3"/>
        <v>6</v>
      </c>
      <c r="K8" s="5">
        <v>3.9333333333333331</v>
      </c>
      <c r="L8" s="6">
        <f>RANK(K8,$K$5:$K$51)</f>
        <v>36</v>
      </c>
      <c r="M8" s="176">
        <v>3.1062499999999997</v>
      </c>
      <c r="N8" s="6">
        <f>RANK(M8,$M$5:$M$51)</f>
        <v>40</v>
      </c>
      <c r="O8" s="176">
        <v>2.7200000000000006</v>
      </c>
      <c r="P8" s="6">
        <f>RANK(O8,$O$5:$O$51)</f>
        <v>44</v>
      </c>
      <c r="Q8" s="177" t="s">
        <v>407</v>
      </c>
      <c r="R8" s="175">
        <v>4.07</v>
      </c>
      <c r="S8" s="175">
        <f t="shared" si="5"/>
        <v>45</v>
      </c>
      <c r="T8" s="5">
        <f t="shared" si="4"/>
        <v>-0.48264705882353365</v>
      </c>
    </row>
    <row r="9" spans="1:20" ht="18" customHeight="1">
      <c r="A9" s="3">
        <v>5</v>
      </c>
      <c r="B9" s="4" t="s">
        <v>100</v>
      </c>
      <c r="C9" s="5">
        <v>8.1198211624441097</v>
      </c>
      <c r="D9" s="6">
        <f t="shared" si="0"/>
        <v>5</v>
      </c>
      <c r="E9" s="3">
        <v>8.07</v>
      </c>
      <c r="F9" s="6">
        <f t="shared" si="1"/>
        <v>4</v>
      </c>
      <c r="G9" s="175">
        <v>7.82</v>
      </c>
      <c r="H9" s="175">
        <f t="shared" si="2"/>
        <v>5</v>
      </c>
      <c r="I9" s="210">
        <v>7.5519519519519562</v>
      </c>
      <c r="J9" s="175">
        <f t="shared" si="3"/>
        <v>3</v>
      </c>
      <c r="K9" s="5"/>
      <c r="L9" s="6"/>
      <c r="M9" s="176"/>
      <c r="N9" s="6"/>
      <c r="O9" s="176"/>
      <c r="P9" s="6"/>
      <c r="Q9" s="177" t="s">
        <v>4</v>
      </c>
      <c r="R9" s="175">
        <v>6.4</v>
      </c>
      <c r="S9" s="175">
        <f t="shared" si="5"/>
        <v>25</v>
      </c>
      <c r="T9" s="5">
        <f t="shared" si="4"/>
        <v>-0.26804804804804405</v>
      </c>
    </row>
    <row r="10" spans="1:20" ht="18" customHeight="1">
      <c r="A10" s="3">
        <v>6</v>
      </c>
      <c r="B10" s="4" t="s">
        <v>101</v>
      </c>
      <c r="C10" s="5">
        <v>7.911375212224101</v>
      </c>
      <c r="D10" s="6">
        <f t="shared" si="0"/>
        <v>9</v>
      </c>
      <c r="E10" s="3">
        <v>8.0399999999999991</v>
      </c>
      <c r="F10" s="6">
        <f t="shared" si="1"/>
        <v>5</v>
      </c>
      <c r="G10" s="175">
        <v>7.68</v>
      </c>
      <c r="H10" s="175">
        <f t="shared" si="2"/>
        <v>6</v>
      </c>
      <c r="I10" s="210">
        <v>7.4930232558139451</v>
      </c>
      <c r="J10" s="175">
        <f t="shared" si="3"/>
        <v>4</v>
      </c>
      <c r="K10" s="5">
        <v>5.1249999999999991</v>
      </c>
      <c r="L10" s="6">
        <f>RANK(K10,$K$5:$K$51)</f>
        <v>25</v>
      </c>
      <c r="M10" s="176">
        <v>4.0938775510204071</v>
      </c>
      <c r="N10" s="6">
        <f>RANK(M10,$M$5:$M$51)</f>
        <v>26</v>
      </c>
      <c r="O10" s="176">
        <v>3.9846153846153838</v>
      </c>
      <c r="P10" s="6">
        <f>RANK(O10,$O$5:$O$51)</f>
        <v>31</v>
      </c>
      <c r="Q10" s="177" t="s">
        <v>408</v>
      </c>
      <c r="R10" s="175">
        <v>5.33</v>
      </c>
      <c r="S10" s="175">
        <f t="shared" si="5"/>
        <v>31</v>
      </c>
      <c r="T10" s="5">
        <f t="shared" si="4"/>
        <v>-0.18697674418605459</v>
      </c>
    </row>
    <row r="11" spans="1:20" ht="18" customHeight="1">
      <c r="A11" s="3">
        <v>7</v>
      </c>
      <c r="B11" s="4" t="s">
        <v>99</v>
      </c>
      <c r="C11" s="5">
        <v>7.6427312775330423</v>
      </c>
      <c r="D11" s="6">
        <f t="shared" si="0"/>
        <v>12</v>
      </c>
      <c r="E11" s="3">
        <v>7.61</v>
      </c>
      <c r="F11" s="6">
        <f t="shared" si="1"/>
        <v>8</v>
      </c>
      <c r="G11" s="175">
        <v>7.67</v>
      </c>
      <c r="H11" s="175">
        <f t="shared" si="2"/>
        <v>7</v>
      </c>
      <c r="I11" s="210">
        <v>6.9494736842105196</v>
      </c>
      <c r="J11" s="175">
        <f t="shared" si="3"/>
        <v>10</v>
      </c>
      <c r="K11" s="5"/>
      <c r="L11" s="6"/>
      <c r="M11" s="176"/>
      <c r="N11" s="6"/>
      <c r="O11" s="176"/>
      <c r="P11" s="6"/>
      <c r="Q11" s="177" t="s">
        <v>409</v>
      </c>
      <c r="R11" s="175">
        <v>6.09</v>
      </c>
      <c r="S11" s="175">
        <f t="shared" si="5"/>
        <v>27</v>
      </c>
      <c r="T11" s="5">
        <f t="shared" si="4"/>
        <v>-0.72052631578948034</v>
      </c>
    </row>
    <row r="12" spans="1:20" ht="18" customHeight="1">
      <c r="A12" s="3">
        <v>8</v>
      </c>
      <c r="B12" s="4" t="s">
        <v>406</v>
      </c>
      <c r="C12" s="5">
        <v>8.2285714285714278</v>
      </c>
      <c r="D12" s="6">
        <f t="shared" si="0"/>
        <v>4</v>
      </c>
      <c r="E12" s="3">
        <v>7.44</v>
      </c>
      <c r="F12" s="6">
        <f t="shared" si="1"/>
        <v>12</v>
      </c>
      <c r="G12" s="175">
        <v>7.66</v>
      </c>
      <c r="H12" s="175">
        <f t="shared" si="2"/>
        <v>8</v>
      </c>
      <c r="I12" s="210">
        <v>7.09</v>
      </c>
      <c r="J12" s="175">
        <f t="shared" si="3"/>
        <v>9</v>
      </c>
      <c r="K12" s="5">
        <v>3.1534246575342482</v>
      </c>
      <c r="L12" s="6">
        <f t="shared" ref="L12:L51" si="6">RANK(K12,$K$5:$K$51)</f>
        <v>44</v>
      </c>
      <c r="M12" s="176">
        <v>3.1785714285714279</v>
      </c>
      <c r="N12" s="6">
        <f t="shared" ref="N12:N51" si="7">RANK(M12,$M$5:$M$51)</f>
        <v>39</v>
      </c>
      <c r="O12" s="176">
        <v>4.0198473282442739</v>
      </c>
      <c r="P12" s="6">
        <f t="shared" ref="P12:P17" si="8">RANK(O12,$O$5:$O$51)</f>
        <v>29</v>
      </c>
      <c r="Q12" s="177" t="s">
        <v>386</v>
      </c>
      <c r="R12" s="175">
        <v>4.8</v>
      </c>
      <c r="S12" s="175">
        <f t="shared" si="5"/>
        <v>36</v>
      </c>
      <c r="T12" s="5">
        <f t="shared" si="4"/>
        <v>-0.57000000000000028</v>
      </c>
    </row>
    <row r="13" spans="1:20" ht="18" customHeight="1">
      <c r="A13" s="3">
        <v>9</v>
      </c>
      <c r="B13" s="4" t="s">
        <v>34</v>
      </c>
      <c r="C13" s="5">
        <v>8.1078873239436593</v>
      </c>
      <c r="D13" s="6">
        <f t="shared" si="0"/>
        <v>6</v>
      </c>
      <c r="E13" s="3">
        <v>7.95</v>
      </c>
      <c r="F13" s="6">
        <f t="shared" si="1"/>
        <v>6</v>
      </c>
      <c r="G13" s="175">
        <v>7.64</v>
      </c>
      <c r="H13" s="175">
        <f t="shared" si="2"/>
        <v>9</v>
      </c>
      <c r="I13" s="210">
        <v>7.4050974512743748</v>
      </c>
      <c r="J13" s="175">
        <f t="shared" si="3"/>
        <v>5</v>
      </c>
      <c r="K13" s="5">
        <v>5.595454545454543</v>
      </c>
      <c r="L13" s="6">
        <f t="shared" si="6"/>
        <v>21</v>
      </c>
      <c r="M13" s="176">
        <v>4.5493775933609966</v>
      </c>
      <c r="N13" s="6">
        <f t="shared" si="7"/>
        <v>23</v>
      </c>
      <c r="O13" s="176">
        <v>5.0206008583691029</v>
      </c>
      <c r="P13" s="6">
        <f t="shared" si="8"/>
        <v>16</v>
      </c>
      <c r="Q13" s="177" t="s">
        <v>387</v>
      </c>
      <c r="R13" s="175">
        <v>5.29</v>
      </c>
      <c r="S13" s="175">
        <f t="shared" si="5"/>
        <v>32</v>
      </c>
      <c r="T13" s="5">
        <f t="shared" si="4"/>
        <v>-0.23490254872562488</v>
      </c>
    </row>
    <row r="14" spans="1:20" ht="18" customHeight="1">
      <c r="A14" s="3">
        <v>10</v>
      </c>
      <c r="B14" s="4" t="s">
        <v>108</v>
      </c>
      <c r="C14" s="5">
        <v>7.3826612903225719</v>
      </c>
      <c r="D14" s="6">
        <f t="shared" si="0"/>
        <v>13</v>
      </c>
      <c r="E14" s="3">
        <v>7.38</v>
      </c>
      <c r="F14" s="6">
        <f t="shared" si="1"/>
        <v>13</v>
      </c>
      <c r="G14" s="175">
        <v>7.52</v>
      </c>
      <c r="H14" s="175">
        <f t="shared" si="2"/>
        <v>10</v>
      </c>
      <c r="I14" s="210">
        <v>6.7809523809523808</v>
      </c>
      <c r="J14" s="175">
        <f t="shared" si="3"/>
        <v>11</v>
      </c>
      <c r="K14" s="5">
        <v>6.9572289156626521</v>
      </c>
      <c r="L14" s="6">
        <f t="shared" si="6"/>
        <v>6</v>
      </c>
      <c r="M14" s="176">
        <v>5.8947368421052673</v>
      </c>
      <c r="N14" s="6">
        <f t="shared" si="7"/>
        <v>5</v>
      </c>
      <c r="O14" s="176">
        <v>6.7674050632911449</v>
      </c>
      <c r="P14" s="6">
        <f t="shared" si="8"/>
        <v>5</v>
      </c>
      <c r="Q14" s="177" t="s">
        <v>385</v>
      </c>
      <c r="R14" s="175">
        <v>4.29</v>
      </c>
      <c r="S14" s="175">
        <f t="shared" si="5"/>
        <v>44</v>
      </c>
      <c r="T14" s="5">
        <f t="shared" si="4"/>
        <v>-0.73904761904761873</v>
      </c>
    </row>
    <row r="15" spans="1:20" ht="18" customHeight="1">
      <c r="A15" s="3">
        <v>11</v>
      </c>
      <c r="B15" s="4" t="s">
        <v>110</v>
      </c>
      <c r="C15" s="5">
        <v>7.68524590163935</v>
      </c>
      <c r="D15" s="6">
        <f t="shared" si="0"/>
        <v>11</v>
      </c>
      <c r="E15" s="3">
        <v>7.48</v>
      </c>
      <c r="F15" s="6">
        <f t="shared" si="1"/>
        <v>10</v>
      </c>
      <c r="G15" s="175">
        <v>7.48</v>
      </c>
      <c r="H15" s="175">
        <f t="shared" si="2"/>
        <v>11</v>
      </c>
      <c r="I15" s="210">
        <v>6.735714285714284</v>
      </c>
      <c r="J15" s="175">
        <f t="shared" si="3"/>
        <v>12</v>
      </c>
      <c r="K15" s="5">
        <v>3.9473684210526323</v>
      </c>
      <c r="L15" s="6">
        <f t="shared" si="6"/>
        <v>35</v>
      </c>
      <c r="M15" s="176">
        <v>2.9499999999999997</v>
      </c>
      <c r="N15" s="6">
        <f t="shared" si="7"/>
        <v>42</v>
      </c>
      <c r="O15" s="176">
        <v>3.1052631578947367</v>
      </c>
      <c r="P15" s="6">
        <f t="shared" si="8"/>
        <v>40</v>
      </c>
      <c r="Q15" s="177" t="s">
        <v>125</v>
      </c>
      <c r="R15" s="175">
        <v>4.8899999999999997</v>
      </c>
      <c r="S15" s="175">
        <f t="shared" si="5"/>
        <v>35</v>
      </c>
      <c r="T15" s="5">
        <f t="shared" si="4"/>
        <v>-0.74428571428571644</v>
      </c>
    </row>
    <row r="16" spans="1:20" ht="18" customHeight="1">
      <c r="A16" s="3">
        <v>12</v>
      </c>
      <c r="B16" s="4" t="s">
        <v>102</v>
      </c>
      <c r="C16" s="5">
        <v>7.9173469387755171</v>
      </c>
      <c r="D16" s="6">
        <f t="shared" si="0"/>
        <v>8</v>
      </c>
      <c r="E16" s="3">
        <v>7.48</v>
      </c>
      <c r="F16" s="6">
        <f t="shared" si="1"/>
        <v>10</v>
      </c>
      <c r="G16" s="175">
        <v>7.4</v>
      </c>
      <c r="H16" s="175">
        <f t="shared" si="2"/>
        <v>12</v>
      </c>
      <c r="I16" s="210">
        <v>6.6751286449399663</v>
      </c>
      <c r="J16" s="175">
        <f t="shared" si="3"/>
        <v>13</v>
      </c>
      <c r="K16" s="5">
        <v>4.3013245033112621</v>
      </c>
      <c r="L16" s="6">
        <f t="shared" si="6"/>
        <v>30</v>
      </c>
      <c r="M16" s="176">
        <v>3.6947368421052631</v>
      </c>
      <c r="N16" s="6">
        <f t="shared" si="7"/>
        <v>31</v>
      </c>
      <c r="O16" s="176">
        <v>4.0155844155844154</v>
      </c>
      <c r="P16" s="6">
        <f t="shared" si="8"/>
        <v>30</v>
      </c>
      <c r="Q16" s="177" t="s">
        <v>121</v>
      </c>
      <c r="R16" s="175">
        <v>4.63</v>
      </c>
      <c r="S16" s="175">
        <f t="shared" si="5"/>
        <v>41</v>
      </c>
      <c r="T16" s="5">
        <f t="shared" si="4"/>
        <v>-0.72487135506003408</v>
      </c>
    </row>
    <row r="17" spans="1:20" ht="18" customHeight="1">
      <c r="A17" s="3">
        <v>13</v>
      </c>
      <c r="B17" s="4" t="s">
        <v>106</v>
      </c>
      <c r="C17" s="5">
        <v>7.8016051364365966</v>
      </c>
      <c r="D17" s="6">
        <f t="shared" si="0"/>
        <v>10</v>
      </c>
      <c r="E17" s="3">
        <v>7.54</v>
      </c>
      <c r="F17" s="6">
        <f t="shared" si="1"/>
        <v>9</v>
      </c>
      <c r="G17" s="175">
        <v>7.38</v>
      </c>
      <c r="H17" s="175">
        <f t="shared" si="2"/>
        <v>13</v>
      </c>
      <c r="I17" s="210">
        <v>7.094651539708261</v>
      </c>
      <c r="J17" s="175">
        <f t="shared" si="3"/>
        <v>8</v>
      </c>
      <c r="K17" s="5">
        <v>2.741525423728814</v>
      </c>
      <c r="L17" s="6">
        <f t="shared" si="6"/>
        <v>45</v>
      </c>
      <c r="M17" s="176">
        <v>3.9766423357664231</v>
      </c>
      <c r="N17" s="6">
        <f t="shared" si="7"/>
        <v>28</v>
      </c>
      <c r="O17" s="176">
        <v>3.3876160990712081</v>
      </c>
      <c r="P17" s="6">
        <f t="shared" si="8"/>
        <v>36</v>
      </c>
      <c r="Q17" s="177" t="s">
        <v>118</v>
      </c>
      <c r="R17" s="175">
        <v>5.94</v>
      </c>
      <c r="S17" s="175">
        <f t="shared" si="5"/>
        <v>29</v>
      </c>
      <c r="T17" s="5">
        <f t="shared" si="4"/>
        <v>-0.28534846029173888</v>
      </c>
    </row>
    <row r="18" spans="1:20" ht="18" customHeight="1">
      <c r="A18" s="3">
        <v>14</v>
      </c>
      <c r="B18" s="4" t="s">
        <v>107</v>
      </c>
      <c r="C18" s="5">
        <v>7.0807775377969868</v>
      </c>
      <c r="D18" s="6">
        <f t="shared" si="0"/>
        <v>17</v>
      </c>
      <c r="E18" s="3">
        <v>6.94</v>
      </c>
      <c r="F18" s="6">
        <f t="shared" si="1"/>
        <v>20</v>
      </c>
      <c r="G18" s="175">
        <v>7.33</v>
      </c>
      <c r="H18" s="175">
        <f t="shared" si="2"/>
        <v>14</v>
      </c>
      <c r="I18" s="210">
        <v>6.253503184713372</v>
      </c>
      <c r="J18" s="175">
        <f t="shared" si="3"/>
        <v>17</v>
      </c>
      <c r="K18" s="5">
        <v>3.7649122807017563</v>
      </c>
      <c r="L18" s="6">
        <f t="shared" si="6"/>
        <v>38</v>
      </c>
      <c r="M18" s="176">
        <v>3.2351351351351352</v>
      </c>
      <c r="N18" s="6">
        <f t="shared" si="7"/>
        <v>37</v>
      </c>
      <c r="O18" s="176">
        <v>3.5960591133004915</v>
      </c>
      <c r="P18" s="6">
        <f>RANK(O19,$O$5:$O$51)</f>
        <v>10</v>
      </c>
      <c r="Q18" s="177" t="s">
        <v>126</v>
      </c>
      <c r="R18" s="175">
        <v>4.72</v>
      </c>
      <c r="S18" s="175">
        <f t="shared" si="5"/>
        <v>40</v>
      </c>
      <c r="T18" s="5">
        <f t="shared" si="4"/>
        <v>-1.0764968152866281</v>
      </c>
    </row>
    <row r="19" spans="1:20" ht="18" customHeight="1">
      <c r="A19" s="3">
        <v>15</v>
      </c>
      <c r="B19" s="4" t="s">
        <v>25</v>
      </c>
      <c r="C19" s="5">
        <v>7.1605095541401287</v>
      </c>
      <c r="D19" s="6">
        <f t="shared" si="0"/>
        <v>16</v>
      </c>
      <c r="E19" s="3">
        <v>7.24</v>
      </c>
      <c r="F19" s="6">
        <f t="shared" si="1"/>
        <v>15</v>
      </c>
      <c r="G19" s="175">
        <v>7.31</v>
      </c>
      <c r="H19" s="175">
        <f t="shared" si="2"/>
        <v>15</v>
      </c>
      <c r="I19" s="210">
        <v>5.9154761904761948</v>
      </c>
      <c r="J19" s="175">
        <f t="shared" si="3"/>
        <v>21</v>
      </c>
      <c r="K19" s="5">
        <v>6.9583969465648945</v>
      </c>
      <c r="L19" s="6">
        <f t="shared" si="6"/>
        <v>5</v>
      </c>
      <c r="M19" s="176">
        <v>5.5724137931034514</v>
      </c>
      <c r="N19" s="6">
        <f t="shared" si="7"/>
        <v>9</v>
      </c>
      <c r="O19" s="176">
        <v>6.1395626242544692</v>
      </c>
      <c r="P19" s="6">
        <f>RANK(O19,$O$5:$O$51)</f>
        <v>10</v>
      </c>
      <c r="Q19" s="177" t="s">
        <v>127</v>
      </c>
      <c r="R19" s="175">
        <v>4.79</v>
      </c>
      <c r="S19" s="175">
        <f t="shared" si="5"/>
        <v>37</v>
      </c>
      <c r="T19" s="5">
        <f t="shared" si="4"/>
        <v>-1.3945238095238048</v>
      </c>
    </row>
    <row r="20" spans="1:20" ht="18" customHeight="1">
      <c r="A20" s="3">
        <v>16</v>
      </c>
      <c r="B20" s="4" t="s">
        <v>112</v>
      </c>
      <c r="C20" s="5">
        <v>7.2014184397163188</v>
      </c>
      <c r="D20" s="6">
        <f t="shared" si="0"/>
        <v>15</v>
      </c>
      <c r="E20" s="3">
        <v>7.19</v>
      </c>
      <c r="F20" s="6">
        <f t="shared" si="1"/>
        <v>16</v>
      </c>
      <c r="G20" s="175">
        <v>7.2</v>
      </c>
      <c r="H20" s="175">
        <f t="shared" si="2"/>
        <v>16</v>
      </c>
      <c r="I20" s="210">
        <v>6.3224299065420606</v>
      </c>
      <c r="J20" s="175">
        <f t="shared" si="3"/>
        <v>16</v>
      </c>
      <c r="K20" s="5">
        <v>3.6822222222222205</v>
      </c>
      <c r="L20" s="6">
        <f t="shared" si="6"/>
        <v>40</v>
      </c>
      <c r="M20" s="176">
        <v>2.9268292682926824</v>
      </c>
      <c r="N20" s="6">
        <f t="shared" si="7"/>
        <v>44</v>
      </c>
      <c r="O20" s="176">
        <v>4.2820512820512793</v>
      </c>
      <c r="P20" s="6">
        <f>RANK(O17,$O$5:$O$51)</f>
        <v>36</v>
      </c>
      <c r="Q20" s="177" t="s">
        <v>96</v>
      </c>
      <c r="R20" s="175">
        <v>8.23</v>
      </c>
      <c r="S20" s="175">
        <f t="shared" si="5"/>
        <v>1</v>
      </c>
      <c r="T20" s="5">
        <f t="shared" si="4"/>
        <v>-0.87757009345793957</v>
      </c>
    </row>
    <row r="21" spans="1:20" ht="18" customHeight="1">
      <c r="A21" s="3">
        <v>17</v>
      </c>
      <c r="B21" s="4" t="s">
        <v>111</v>
      </c>
      <c r="C21" s="5">
        <v>6.797777777777779</v>
      </c>
      <c r="D21" s="6">
        <f t="shared" si="0"/>
        <v>22</v>
      </c>
      <c r="E21" s="3">
        <v>6.89</v>
      </c>
      <c r="F21" s="6">
        <f t="shared" si="1"/>
        <v>22</v>
      </c>
      <c r="G21" s="175">
        <v>7.12</v>
      </c>
      <c r="H21" s="175">
        <f t="shared" si="2"/>
        <v>17</v>
      </c>
      <c r="I21" s="210">
        <v>6.5274368231046909</v>
      </c>
      <c r="J21" s="175">
        <f t="shared" si="3"/>
        <v>14</v>
      </c>
      <c r="K21" s="5">
        <v>6.690295358649788</v>
      </c>
      <c r="L21" s="6">
        <f t="shared" si="6"/>
        <v>10</v>
      </c>
      <c r="M21" s="176">
        <v>5.5385593220338976</v>
      </c>
      <c r="N21" s="6">
        <f t="shared" si="7"/>
        <v>11</v>
      </c>
      <c r="O21" s="176">
        <v>6.1676056338028138</v>
      </c>
      <c r="P21" s="6">
        <f>RANK(O21,$O$5:$O$51)</f>
        <v>9</v>
      </c>
      <c r="Q21" s="177" t="s">
        <v>99</v>
      </c>
      <c r="R21" s="175">
        <v>7.67</v>
      </c>
      <c r="S21" s="175">
        <f t="shared" si="5"/>
        <v>7</v>
      </c>
      <c r="T21" s="5">
        <f t="shared" si="4"/>
        <v>-0.59256317689530924</v>
      </c>
    </row>
    <row r="22" spans="1:20" ht="18" customHeight="1">
      <c r="A22" s="3">
        <v>18</v>
      </c>
      <c r="B22" s="4" t="s">
        <v>103</v>
      </c>
      <c r="C22" s="5">
        <v>6.6637770897832835</v>
      </c>
      <c r="D22" s="6">
        <f t="shared" si="0"/>
        <v>23</v>
      </c>
      <c r="E22" s="3">
        <v>7.05</v>
      </c>
      <c r="F22" s="6">
        <f t="shared" si="1"/>
        <v>18</v>
      </c>
      <c r="G22" s="175">
        <v>7.06</v>
      </c>
      <c r="H22" s="175">
        <f t="shared" si="2"/>
        <v>18</v>
      </c>
      <c r="I22" s="210">
        <v>6.067796610169486</v>
      </c>
      <c r="J22" s="175">
        <f t="shared" si="3"/>
        <v>19</v>
      </c>
      <c r="K22" s="5">
        <v>6.7905918057663195</v>
      </c>
      <c r="L22" s="6">
        <f t="shared" si="6"/>
        <v>9</v>
      </c>
      <c r="M22" s="176">
        <v>5.9522962962963009</v>
      </c>
      <c r="N22" s="6">
        <f t="shared" si="7"/>
        <v>4</v>
      </c>
      <c r="O22" s="176">
        <v>6.2429675425038651</v>
      </c>
      <c r="P22" s="6">
        <f>RANK(O22,$O$5:$O$51)</f>
        <v>7</v>
      </c>
      <c r="Q22" s="177" t="s">
        <v>114</v>
      </c>
      <c r="R22" s="175">
        <v>7</v>
      </c>
      <c r="S22" s="175">
        <f t="shared" si="5"/>
        <v>20</v>
      </c>
      <c r="T22" s="5">
        <f t="shared" si="4"/>
        <v>-0.99220338983051359</v>
      </c>
    </row>
    <row r="23" spans="1:20" ht="18" customHeight="1">
      <c r="A23" s="3">
        <v>19</v>
      </c>
      <c r="B23" s="4" t="s">
        <v>104</v>
      </c>
      <c r="C23" s="5">
        <v>6.9739285714285701</v>
      </c>
      <c r="D23" s="6">
        <f t="shared" si="0"/>
        <v>19</v>
      </c>
      <c r="E23" s="3">
        <v>6.85</v>
      </c>
      <c r="F23" s="6">
        <f t="shared" si="1"/>
        <v>23</v>
      </c>
      <c r="G23" s="175">
        <v>7.06</v>
      </c>
      <c r="H23" s="175">
        <f t="shared" si="2"/>
        <v>18</v>
      </c>
      <c r="I23" s="210">
        <v>6.1394594594594594</v>
      </c>
      <c r="J23" s="175">
        <f t="shared" si="3"/>
        <v>18</v>
      </c>
      <c r="K23" s="5">
        <v>3.7731343283582093</v>
      </c>
      <c r="L23" s="6">
        <f t="shared" si="6"/>
        <v>37</v>
      </c>
      <c r="M23" s="176">
        <v>3.5749999999999988</v>
      </c>
      <c r="N23" s="6">
        <f t="shared" si="7"/>
        <v>32</v>
      </c>
      <c r="O23" s="176">
        <v>4.0695652173913057</v>
      </c>
      <c r="P23" s="6">
        <f>RANK(O24,$O$5:$O$51)</f>
        <v>32</v>
      </c>
      <c r="Q23" s="177" t="s">
        <v>100</v>
      </c>
      <c r="R23" s="175">
        <v>7.82</v>
      </c>
      <c r="S23" s="175">
        <f t="shared" si="5"/>
        <v>5</v>
      </c>
      <c r="T23" s="5">
        <f t="shared" si="4"/>
        <v>-0.92054054054054024</v>
      </c>
    </row>
    <row r="24" spans="1:20" ht="18" customHeight="1">
      <c r="A24" s="3">
        <v>20</v>
      </c>
      <c r="B24" s="4" t="s">
        <v>114</v>
      </c>
      <c r="C24" s="5">
        <v>6.8307692307692296</v>
      </c>
      <c r="D24" s="6">
        <f t="shared" si="0"/>
        <v>21</v>
      </c>
      <c r="E24" s="3">
        <v>6.94</v>
      </c>
      <c r="F24" s="6">
        <f t="shared" si="1"/>
        <v>20</v>
      </c>
      <c r="G24" s="175">
        <v>7</v>
      </c>
      <c r="H24" s="175">
        <f t="shared" si="2"/>
        <v>20</v>
      </c>
      <c r="I24" s="210">
        <v>5.6979591836734684</v>
      </c>
      <c r="J24" s="175">
        <f t="shared" si="3"/>
        <v>24</v>
      </c>
      <c r="K24" s="5">
        <v>3.5230125523012541</v>
      </c>
      <c r="L24" s="6">
        <f t="shared" si="6"/>
        <v>41</v>
      </c>
      <c r="M24" s="176">
        <v>2.9474103585657359</v>
      </c>
      <c r="N24" s="6">
        <f t="shared" si="7"/>
        <v>43</v>
      </c>
      <c r="O24" s="176">
        <v>3.9463035019455273</v>
      </c>
      <c r="P24" s="6">
        <f>RANK(O24,$O$5:$O$51)</f>
        <v>32</v>
      </c>
      <c r="Q24" s="177" t="s">
        <v>103</v>
      </c>
      <c r="R24" s="175">
        <v>7.06</v>
      </c>
      <c r="S24" s="175">
        <f t="shared" si="5"/>
        <v>18</v>
      </c>
      <c r="T24" s="5">
        <f t="shared" si="4"/>
        <v>-1.3020408163265316</v>
      </c>
    </row>
    <row r="25" spans="1:20" ht="18" customHeight="1">
      <c r="A25" s="3">
        <v>21</v>
      </c>
      <c r="B25" s="4" t="s">
        <v>113</v>
      </c>
      <c r="C25" s="5">
        <v>6.5142011834319549</v>
      </c>
      <c r="D25" s="6">
        <f t="shared" si="0"/>
        <v>24</v>
      </c>
      <c r="E25" s="3">
        <v>7.03</v>
      </c>
      <c r="F25" s="6">
        <f t="shared" si="1"/>
        <v>19</v>
      </c>
      <c r="G25" s="175">
        <v>6.88</v>
      </c>
      <c r="H25" s="175">
        <f t="shared" si="2"/>
        <v>21</v>
      </c>
      <c r="I25" s="210">
        <v>5.8767616191904075</v>
      </c>
      <c r="J25" s="175">
        <f t="shared" si="3"/>
        <v>23</v>
      </c>
      <c r="K25" s="5">
        <v>7.6979104477611973</v>
      </c>
      <c r="L25" s="6">
        <f t="shared" si="6"/>
        <v>1</v>
      </c>
      <c r="M25" s="176">
        <v>6.6996466431095385</v>
      </c>
      <c r="N25" s="6">
        <f t="shared" si="7"/>
        <v>1</v>
      </c>
      <c r="O25" s="176">
        <v>7.6821917808219196</v>
      </c>
      <c r="P25" s="6">
        <f>RANK(O25,$O$5:$O$51)</f>
        <v>1</v>
      </c>
      <c r="Q25" s="177" t="s">
        <v>120</v>
      </c>
      <c r="R25" s="175">
        <v>4.46</v>
      </c>
      <c r="S25" s="175">
        <f t="shared" si="5"/>
        <v>42</v>
      </c>
      <c r="T25" s="5">
        <f t="shared" si="4"/>
        <v>-1.0032383808095924</v>
      </c>
    </row>
    <row r="26" spans="1:20" ht="18" customHeight="1">
      <c r="A26" s="3">
        <v>22</v>
      </c>
      <c r="B26" s="4" t="s">
        <v>115</v>
      </c>
      <c r="C26" s="5">
        <v>7.0736842105263174</v>
      </c>
      <c r="D26" s="6">
        <f t="shared" si="0"/>
        <v>18</v>
      </c>
      <c r="E26" s="3">
        <v>7.08</v>
      </c>
      <c r="F26" s="6">
        <f t="shared" si="1"/>
        <v>17</v>
      </c>
      <c r="G26" s="175">
        <v>6.85</v>
      </c>
      <c r="H26" s="175">
        <f t="shared" si="2"/>
        <v>22</v>
      </c>
      <c r="I26" s="210">
        <v>6.0095238095238068</v>
      </c>
      <c r="J26" s="175">
        <f t="shared" si="3"/>
        <v>20</v>
      </c>
      <c r="K26" s="5">
        <v>3.3650793650793656</v>
      </c>
      <c r="L26" s="6">
        <f t="shared" si="6"/>
        <v>43</v>
      </c>
      <c r="M26" s="176">
        <v>2.8285714285714283</v>
      </c>
      <c r="N26" s="6">
        <f t="shared" si="7"/>
        <v>45</v>
      </c>
      <c r="O26" s="176">
        <v>2.9106382978723402</v>
      </c>
      <c r="P26" s="6">
        <f>RANK(O26,$O$5:$O$51)</f>
        <v>42</v>
      </c>
      <c r="Q26" s="177" t="s">
        <v>46</v>
      </c>
      <c r="R26" s="175">
        <v>3.99</v>
      </c>
      <c r="S26" s="175">
        <f t="shared" si="5"/>
        <v>46</v>
      </c>
      <c r="T26" s="5">
        <f t="shared" si="4"/>
        <v>-0.84047619047619282</v>
      </c>
    </row>
    <row r="27" spans="1:20" ht="18" customHeight="1">
      <c r="A27" s="3">
        <v>23</v>
      </c>
      <c r="B27" s="4" t="s">
        <v>109</v>
      </c>
      <c r="C27" s="5">
        <v>7.3049676025917902</v>
      </c>
      <c r="D27" s="6">
        <f t="shared" si="0"/>
        <v>14</v>
      </c>
      <c r="E27" s="3">
        <v>7.25</v>
      </c>
      <c r="F27" s="6">
        <f t="shared" si="1"/>
        <v>14</v>
      </c>
      <c r="G27" s="175">
        <v>6.76</v>
      </c>
      <c r="H27" s="175">
        <f t="shared" si="2"/>
        <v>23</v>
      </c>
      <c r="I27" s="210">
        <v>6.480000000000004</v>
      </c>
      <c r="J27" s="175">
        <f t="shared" si="3"/>
        <v>15</v>
      </c>
      <c r="K27" s="5">
        <v>5.3470383275261328</v>
      </c>
      <c r="L27" s="6">
        <f t="shared" si="6"/>
        <v>23</v>
      </c>
      <c r="M27" s="176">
        <v>4.465993265993264</v>
      </c>
      <c r="N27" s="6">
        <f t="shared" si="7"/>
        <v>24</v>
      </c>
      <c r="O27" s="176">
        <v>4.4275862068965521</v>
      </c>
      <c r="P27" s="6">
        <f>RANK(O27,$O$5:$O$51)</f>
        <v>25</v>
      </c>
      <c r="Q27" s="177" t="s">
        <v>97</v>
      </c>
      <c r="R27" s="175">
        <v>7.91</v>
      </c>
      <c r="S27" s="175">
        <f t="shared" si="5"/>
        <v>3</v>
      </c>
      <c r="T27" s="5">
        <f t="shared" si="4"/>
        <v>-0.27999999999999581</v>
      </c>
    </row>
    <row r="28" spans="1:20" ht="18" customHeight="1">
      <c r="A28" s="3">
        <v>24</v>
      </c>
      <c r="B28" s="4" t="s">
        <v>60</v>
      </c>
      <c r="C28" s="5">
        <v>6.8803030303030344</v>
      </c>
      <c r="D28" s="6">
        <f t="shared" si="0"/>
        <v>20</v>
      </c>
      <c r="E28" s="3">
        <v>6.35</v>
      </c>
      <c r="F28" s="6">
        <f t="shared" si="1"/>
        <v>25</v>
      </c>
      <c r="G28" s="175">
        <v>6.52</v>
      </c>
      <c r="H28" s="175">
        <f t="shared" si="2"/>
        <v>24</v>
      </c>
      <c r="I28" s="210">
        <v>5.8877887788778862</v>
      </c>
      <c r="J28" s="175">
        <f t="shared" si="3"/>
        <v>22</v>
      </c>
      <c r="K28" s="5">
        <v>4.17</v>
      </c>
      <c r="L28" s="6">
        <f t="shared" si="6"/>
        <v>33</v>
      </c>
      <c r="M28" s="176">
        <v>3.3214285714285707</v>
      </c>
      <c r="N28" s="6">
        <f t="shared" si="7"/>
        <v>36</v>
      </c>
      <c r="O28" s="176">
        <v>3.025641025641026</v>
      </c>
      <c r="P28" s="6">
        <f>RANK(O28,$O$5:$O$51)</f>
        <v>41</v>
      </c>
      <c r="Q28" s="177" t="s">
        <v>102</v>
      </c>
      <c r="R28" s="175">
        <v>7.4</v>
      </c>
      <c r="S28" s="175">
        <f t="shared" si="5"/>
        <v>12</v>
      </c>
      <c r="T28" s="5">
        <f t="shared" si="4"/>
        <v>-0.63221122112211336</v>
      </c>
    </row>
    <row r="29" spans="1:20" ht="18" customHeight="1">
      <c r="A29" s="3">
        <v>25</v>
      </c>
      <c r="B29" s="4" t="s">
        <v>4</v>
      </c>
      <c r="C29" s="5">
        <v>6.0955223880597016</v>
      </c>
      <c r="D29" s="6">
        <f t="shared" si="0"/>
        <v>27</v>
      </c>
      <c r="E29" s="3">
        <v>6.01</v>
      </c>
      <c r="F29" s="6">
        <f t="shared" si="1"/>
        <v>27</v>
      </c>
      <c r="G29" s="175">
        <v>6.4</v>
      </c>
      <c r="H29" s="175">
        <f t="shared" si="2"/>
        <v>25</v>
      </c>
      <c r="I29" s="210">
        <v>4.1220338983050855</v>
      </c>
      <c r="J29" s="175">
        <f t="shared" si="3"/>
        <v>34</v>
      </c>
      <c r="K29" s="5">
        <v>4.2836363636363641</v>
      </c>
      <c r="L29" s="6">
        <f t="shared" si="6"/>
        <v>31</v>
      </c>
      <c r="M29" s="176">
        <v>3.3547619047619044</v>
      </c>
      <c r="N29" s="6">
        <f t="shared" si="7"/>
        <v>35</v>
      </c>
      <c r="O29" s="176"/>
      <c r="P29" s="6"/>
      <c r="Q29" s="177" t="s">
        <v>112</v>
      </c>
      <c r="R29" s="175">
        <v>7.2</v>
      </c>
      <c r="S29" s="175">
        <f t="shared" si="5"/>
        <v>16</v>
      </c>
      <c r="T29" s="5">
        <f t="shared" si="4"/>
        <v>-2.2779661016949149</v>
      </c>
    </row>
    <row r="30" spans="1:20" ht="18" customHeight="1">
      <c r="A30" s="3">
        <v>26</v>
      </c>
      <c r="B30" s="4" t="s">
        <v>116</v>
      </c>
      <c r="C30" s="5">
        <v>5.9416107382550338</v>
      </c>
      <c r="D30" s="6">
        <f t="shared" si="0"/>
        <v>28</v>
      </c>
      <c r="E30" s="3">
        <v>6.12</v>
      </c>
      <c r="F30" s="6">
        <f t="shared" si="1"/>
        <v>26</v>
      </c>
      <c r="G30" s="175">
        <v>6.25</v>
      </c>
      <c r="H30" s="175">
        <f t="shared" si="2"/>
        <v>26</v>
      </c>
      <c r="I30" s="210">
        <v>4.4729927007299297</v>
      </c>
      <c r="J30" s="175">
        <f t="shared" si="3"/>
        <v>29</v>
      </c>
      <c r="K30" s="5">
        <v>5.644398340248963</v>
      </c>
      <c r="L30" s="6">
        <f t="shared" si="6"/>
        <v>20</v>
      </c>
      <c r="M30" s="176">
        <v>4.6218518518518552</v>
      </c>
      <c r="N30" s="6">
        <f t="shared" si="7"/>
        <v>21</v>
      </c>
      <c r="O30" s="176">
        <v>4.9587628865979401</v>
      </c>
      <c r="P30" s="6">
        <f t="shared" ref="P30:P51" si="9">RANK(O30,$O$5:$O$51)</f>
        <v>19</v>
      </c>
      <c r="Q30" s="177" t="s">
        <v>128</v>
      </c>
      <c r="R30" s="175">
        <v>4.7699999999999996</v>
      </c>
      <c r="S30" s="175">
        <f t="shared" si="5"/>
        <v>38</v>
      </c>
      <c r="T30" s="5">
        <f t="shared" si="4"/>
        <v>-1.7770072992700703</v>
      </c>
    </row>
    <row r="31" spans="1:20" ht="18" customHeight="1">
      <c r="A31" s="3">
        <v>27</v>
      </c>
      <c r="B31" s="7" t="s">
        <v>117</v>
      </c>
      <c r="C31" s="5"/>
      <c r="D31" s="6"/>
      <c r="E31" s="3">
        <v>6.47</v>
      </c>
      <c r="F31" s="6">
        <f t="shared" si="1"/>
        <v>24</v>
      </c>
      <c r="G31" s="175">
        <v>6.09</v>
      </c>
      <c r="H31" s="175">
        <f t="shared" si="2"/>
        <v>27</v>
      </c>
      <c r="I31" s="210">
        <v>4.42</v>
      </c>
      <c r="J31" s="175">
        <f t="shared" si="3"/>
        <v>31</v>
      </c>
      <c r="K31" s="5">
        <v>6.9047210300429169</v>
      </c>
      <c r="L31" s="6">
        <f t="shared" si="6"/>
        <v>7</v>
      </c>
      <c r="M31" s="176">
        <v>5.562055335968374</v>
      </c>
      <c r="N31" s="6">
        <f t="shared" si="7"/>
        <v>10</v>
      </c>
      <c r="O31" s="176">
        <v>6.9873417721519031</v>
      </c>
      <c r="P31" s="6">
        <f t="shared" si="9"/>
        <v>3</v>
      </c>
      <c r="Q31" s="177" t="s">
        <v>111</v>
      </c>
      <c r="R31" s="175">
        <v>7.12</v>
      </c>
      <c r="S31" s="175">
        <f t="shared" si="5"/>
        <v>17</v>
      </c>
      <c r="T31" s="5">
        <f t="shared" si="4"/>
        <v>-1.67</v>
      </c>
    </row>
    <row r="32" spans="1:20" ht="18" customHeight="1">
      <c r="A32" s="3">
        <v>28</v>
      </c>
      <c r="B32" s="4" t="s">
        <v>123</v>
      </c>
      <c r="C32" s="5">
        <v>6.2374622356495397</v>
      </c>
      <c r="D32" s="6">
        <f>RANK(C32,$C$5:$C$51)</f>
        <v>26</v>
      </c>
      <c r="E32" s="3">
        <v>5.7</v>
      </c>
      <c r="F32" s="6">
        <f t="shared" si="1"/>
        <v>30</v>
      </c>
      <c r="G32" s="175">
        <v>5.97</v>
      </c>
      <c r="H32" s="175">
        <f t="shared" si="2"/>
        <v>28</v>
      </c>
      <c r="I32" s="210">
        <v>4.4363636363636347</v>
      </c>
      <c r="J32" s="175">
        <f t="shared" si="3"/>
        <v>30</v>
      </c>
      <c r="K32" s="5">
        <v>5.4314606741573055</v>
      </c>
      <c r="L32" s="6">
        <f t="shared" si="6"/>
        <v>22</v>
      </c>
      <c r="M32" s="176">
        <v>4.6401459854014631</v>
      </c>
      <c r="N32" s="6">
        <f t="shared" si="7"/>
        <v>20</v>
      </c>
      <c r="O32" s="176">
        <v>4.6369230769230718</v>
      </c>
      <c r="P32" s="6">
        <f t="shared" si="9"/>
        <v>23</v>
      </c>
      <c r="Q32" s="177" t="s">
        <v>34</v>
      </c>
      <c r="R32" s="175">
        <v>7.64</v>
      </c>
      <c r="S32" s="175">
        <f t="shared" si="5"/>
        <v>9</v>
      </c>
      <c r="T32" s="5">
        <f t="shared" si="4"/>
        <v>-1.533636363636365</v>
      </c>
    </row>
    <row r="33" spans="1:20" ht="18" customHeight="1">
      <c r="A33" s="3">
        <v>29</v>
      </c>
      <c r="B33" s="4" t="s">
        <v>118</v>
      </c>
      <c r="C33" s="5">
        <v>5.4845878136200685</v>
      </c>
      <c r="D33" s="6">
        <f>RANK(C33,$C$5:$C$51)</f>
        <v>30</v>
      </c>
      <c r="E33" s="3">
        <v>5.89</v>
      </c>
      <c r="F33" s="6">
        <f t="shared" si="1"/>
        <v>28</v>
      </c>
      <c r="G33" s="175">
        <v>5.94</v>
      </c>
      <c r="H33" s="175">
        <f t="shared" si="2"/>
        <v>29</v>
      </c>
      <c r="I33" s="210">
        <v>4.2174757281553381</v>
      </c>
      <c r="J33" s="175">
        <f t="shared" si="3"/>
        <v>33</v>
      </c>
      <c r="K33" s="5">
        <v>5.816414686825051</v>
      </c>
      <c r="L33" s="6">
        <f t="shared" si="6"/>
        <v>19</v>
      </c>
      <c r="M33" s="176">
        <v>4.9758241758241786</v>
      </c>
      <c r="N33" s="6">
        <f t="shared" si="7"/>
        <v>14</v>
      </c>
      <c r="O33" s="176">
        <v>4.8056818181818182</v>
      </c>
      <c r="P33" s="6">
        <f t="shared" si="9"/>
        <v>21</v>
      </c>
      <c r="Q33" s="177" t="s">
        <v>60</v>
      </c>
      <c r="R33" s="175">
        <v>6.52</v>
      </c>
      <c r="S33" s="175">
        <f t="shared" si="5"/>
        <v>24</v>
      </c>
      <c r="T33" s="5">
        <f t="shared" si="4"/>
        <v>-1.7225242718446623</v>
      </c>
    </row>
    <row r="34" spans="1:20" ht="18" customHeight="1">
      <c r="A34" s="3">
        <v>30</v>
      </c>
      <c r="B34" s="4" t="s">
        <v>65</v>
      </c>
      <c r="C34" s="5">
        <v>6.2435185185185178</v>
      </c>
      <c r="D34" s="6">
        <f>RANK(C34,$C$5:$C$51)</f>
        <v>25</v>
      </c>
      <c r="E34" s="3">
        <v>5.85</v>
      </c>
      <c r="F34" s="6">
        <f t="shared" si="1"/>
        <v>29</v>
      </c>
      <c r="G34" s="175">
        <v>5.62</v>
      </c>
      <c r="H34" s="175">
        <f t="shared" si="2"/>
        <v>30</v>
      </c>
      <c r="I34" s="210">
        <v>4.0977491961414803</v>
      </c>
      <c r="J34" s="175">
        <f t="shared" si="3"/>
        <v>35</v>
      </c>
      <c r="K34" s="5">
        <v>4.5303703703703739</v>
      </c>
      <c r="L34" s="6">
        <f t="shared" si="6"/>
        <v>29</v>
      </c>
      <c r="M34" s="176">
        <v>4.2154761904761893</v>
      </c>
      <c r="N34" s="6">
        <f t="shared" si="7"/>
        <v>25</v>
      </c>
      <c r="O34" s="176">
        <v>3.571641791044776</v>
      </c>
      <c r="P34" s="6">
        <f t="shared" si="9"/>
        <v>34</v>
      </c>
      <c r="Q34" s="177" t="s">
        <v>25</v>
      </c>
      <c r="R34" s="175">
        <v>7.31</v>
      </c>
      <c r="S34" s="175">
        <f t="shared" si="5"/>
        <v>15</v>
      </c>
      <c r="T34" s="5">
        <f t="shared" si="4"/>
        <v>-1.5222508038585199</v>
      </c>
    </row>
    <row r="35" spans="1:20" ht="18" customHeight="1">
      <c r="A35" s="3">
        <v>31</v>
      </c>
      <c r="B35" s="4" t="s">
        <v>122</v>
      </c>
      <c r="C35" s="5"/>
      <c r="D35" s="6"/>
      <c r="E35" s="3"/>
      <c r="F35" s="6"/>
      <c r="G35" s="175">
        <v>5.33</v>
      </c>
      <c r="H35" s="175">
        <f t="shared" si="2"/>
        <v>31</v>
      </c>
      <c r="I35" s="210">
        <v>4.048780487804879</v>
      </c>
      <c r="J35" s="175">
        <f t="shared" si="3"/>
        <v>37</v>
      </c>
      <c r="K35" s="5">
        <v>6.1559440559440493</v>
      </c>
      <c r="L35" s="6">
        <f t="shared" si="6"/>
        <v>13</v>
      </c>
      <c r="M35" s="176">
        <v>4.7677083333333279</v>
      </c>
      <c r="N35" s="6">
        <f t="shared" si="7"/>
        <v>18</v>
      </c>
      <c r="O35" s="176">
        <v>4.9967676767676803</v>
      </c>
      <c r="P35" s="6">
        <f t="shared" si="9"/>
        <v>18</v>
      </c>
      <c r="Q35" s="177" t="s">
        <v>116</v>
      </c>
      <c r="R35" s="175">
        <v>6.25</v>
      </c>
      <c r="S35" s="175">
        <f t="shared" si="5"/>
        <v>26</v>
      </c>
      <c r="T35" s="5">
        <f t="shared" si="4"/>
        <v>-1.2812195121951211</v>
      </c>
    </row>
    <row r="36" spans="1:20" ht="18" customHeight="1">
      <c r="A36" s="3">
        <v>32</v>
      </c>
      <c r="B36" s="4" t="s">
        <v>387</v>
      </c>
      <c r="C36" s="5">
        <v>4.6147540983606543</v>
      </c>
      <c r="D36" s="6">
        <f t="shared" ref="D36:D51" si="10">RANK(C36,$C$5:$C$51)</f>
        <v>39</v>
      </c>
      <c r="E36" s="3">
        <v>5.32</v>
      </c>
      <c r="F36" s="6">
        <f t="shared" ref="F36:F51" si="11">RANK(E36,$E$5:$E$51)</f>
        <v>32</v>
      </c>
      <c r="G36" s="175">
        <v>5.29</v>
      </c>
      <c r="H36" s="175">
        <f t="shared" si="2"/>
        <v>32</v>
      </c>
      <c r="I36" s="210">
        <v>5.1989071038251282</v>
      </c>
      <c r="J36" s="175">
        <f t="shared" si="3"/>
        <v>26</v>
      </c>
      <c r="K36" s="5">
        <v>5.1873333333333331</v>
      </c>
      <c r="L36" s="6">
        <f t="shared" si="6"/>
        <v>24</v>
      </c>
      <c r="M36" s="176">
        <v>4.5963768115942027</v>
      </c>
      <c r="N36" s="6">
        <f t="shared" si="7"/>
        <v>22</v>
      </c>
      <c r="O36" s="176">
        <v>4.5595238095238111</v>
      </c>
      <c r="P36" s="6">
        <f t="shared" si="9"/>
        <v>24</v>
      </c>
      <c r="Q36" s="177" t="s">
        <v>110</v>
      </c>
      <c r="R36" s="175">
        <v>7.48</v>
      </c>
      <c r="S36" s="175">
        <f t="shared" si="5"/>
        <v>11</v>
      </c>
      <c r="T36" s="5">
        <f t="shared" si="4"/>
        <v>-9.1092896174871818E-2</v>
      </c>
    </row>
    <row r="37" spans="1:20" ht="18" customHeight="1">
      <c r="A37" s="3">
        <v>33</v>
      </c>
      <c r="B37" s="4" t="s">
        <v>119</v>
      </c>
      <c r="C37" s="5">
        <v>5.6585365853658525</v>
      </c>
      <c r="D37" s="6">
        <f t="shared" si="10"/>
        <v>29</v>
      </c>
      <c r="E37" s="3">
        <v>5.62</v>
      </c>
      <c r="F37" s="6">
        <f t="shared" si="11"/>
        <v>31</v>
      </c>
      <c r="G37" s="175">
        <v>5.16</v>
      </c>
      <c r="H37" s="175">
        <f t="shared" si="2"/>
        <v>33</v>
      </c>
      <c r="I37" s="210">
        <v>4.9088825214899705</v>
      </c>
      <c r="J37" s="175">
        <f t="shared" si="3"/>
        <v>28</v>
      </c>
      <c r="K37" s="5">
        <v>5.9639097744360923</v>
      </c>
      <c r="L37" s="6">
        <f t="shared" si="6"/>
        <v>17</v>
      </c>
      <c r="M37" s="176">
        <v>4.8809843400447432</v>
      </c>
      <c r="N37" s="6">
        <f t="shared" si="7"/>
        <v>16</v>
      </c>
      <c r="O37" s="176">
        <v>5.2059299191374686</v>
      </c>
      <c r="P37" s="6">
        <f t="shared" si="9"/>
        <v>15</v>
      </c>
      <c r="Q37" s="177" t="s">
        <v>65</v>
      </c>
      <c r="R37" s="175">
        <v>5.62</v>
      </c>
      <c r="S37" s="175">
        <f t="shared" si="5"/>
        <v>30</v>
      </c>
      <c r="T37" s="5">
        <f t="shared" si="4"/>
        <v>-0.25111747851002963</v>
      </c>
    </row>
    <row r="38" spans="1:20" ht="18" customHeight="1">
      <c r="A38" s="3">
        <v>34</v>
      </c>
      <c r="B38" s="4" t="s">
        <v>26</v>
      </c>
      <c r="C38" s="5">
        <v>4.8025000000000002</v>
      </c>
      <c r="D38" s="6">
        <f t="shared" si="10"/>
        <v>34</v>
      </c>
      <c r="E38" s="3">
        <v>5.0199999999999996</v>
      </c>
      <c r="F38" s="6">
        <f t="shared" si="11"/>
        <v>33</v>
      </c>
      <c r="G38" s="175">
        <v>5.0999999999999996</v>
      </c>
      <c r="H38" s="175">
        <f t="shared" si="2"/>
        <v>34</v>
      </c>
      <c r="I38" s="210">
        <v>3.1100000000000003</v>
      </c>
      <c r="J38" s="175">
        <f t="shared" si="3"/>
        <v>44</v>
      </c>
      <c r="K38" s="5">
        <v>7.4726207906295707</v>
      </c>
      <c r="L38" s="6">
        <f t="shared" si="6"/>
        <v>2</v>
      </c>
      <c r="M38" s="176">
        <v>6.2327536231883993</v>
      </c>
      <c r="N38" s="6">
        <f t="shared" si="7"/>
        <v>3</v>
      </c>
      <c r="O38" s="176">
        <v>7.3967016491754158</v>
      </c>
      <c r="P38" s="6">
        <f t="shared" si="9"/>
        <v>2</v>
      </c>
      <c r="Q38" s="177" t="s">
        <v>108</v>
      </c>
      <c r="R38" s="175">
        <v>7.52</v>
      </c>
      <c r="S38" s="175">
        <f t="shared" si="5"/>
        <v>10</v>
      </c>
      <c r="T38" s="5">
        <f t="shared" si="4"/>
        <v>-1.9899999999999993</v>
      </c>
    </row>
    <row r="39" spans="1:20" ht="18" customHeight="1">
      <c r="A39" s="3">
        <v>35</v>
      </c>
      <c r="B39" s="4" t="s">
        <v>125</v>
      </c>
      <c r="C39" s="5">
        <v>4.6541666666666659</v>
      </c>
      <c r="D39" s="6">
        <f t="shared" si="10"/>
        <v>37</v>
      </c>
      <c r="E39" s="3">
        <v>4.57</v>
      </c>
      <c r="F39" s="6">
        <f t="shared" si="11"/>
        <v>40</v>
      </c>
      <c r="G39" s="175">
        <v>4.8899999999999997</v>
      </c>
      <c r="H39" s="175">
        <f t="shared" si="2"/>
        <v>35</v>
      </c>
      <c r="I39" s="210">
        <v>2.9539170506912442</v>
      </c>
      <c r="J39" s="175">
        <f t="shared" si="3"/>
        <v>45</v>
      </c>
      <c r="K39" s="5">
        <v>4.6681818181818171</v>
      </c>
      <c r="L39" s="6">
        <f t="shared" si="6"/>
        <v>27</v>
      </c>
      <c r="M39" s="176">
        <v>3.9633699633699626</v>
      </c>
      <c r="N39" s="6">
        <f t="shared" si="7"/>
        <v>29</v>
      </c>
      <c r="O39" s="176">
        <v>4.2447653429602834</v>
      </c>
      <c r="P39" s="6">
        <f t="shared" si="9"/>
        <v>27</v>
      </c>
      <c r="Q39" s="177" t="s">
        <v>119</v>
      </c>
      <c r="R39" s="175">
        <v>5.16</v>
      </c>
      <c r="S39" s="175">
        <f t="shared" si="5"/>
        <v>33</v>
      </c>
      <c r="T39" s="5">
        <f t="shared" si="4"/>
        <v>-1.9360829493087555</v>
      </c>
    </row>
    <row r="40" spans="1:20" ht="18" customHeight="1">
      <c r="A40" s="3">
        <v>36</v>
      </c>
      <c r="B40" s="4" t="s">
        <v>386</v>
      </c>
      <c r="C40" s="5">
        <v>3.8842105263157891</v>
      </c>
      <c r="D40" s="6">
        <f t="shared" si="10"/>
        <v>45</v>
      </c>
      <c r="E40" s="3">
        <v>4.9000000000000004</v>
      </c>
      <c r="F40" s="6">
        <f t="shared" si="11"/>
        <v>36</v>
      </c>
      <c r="G40" s="175">
        <v>4.8</v>
      </c>
      <c r="H40" s="175">
        <f t="shared" si="2"/>
        <v>36</v>
      </c>
      <c r="I40" s="210">
        <v>3.320588235294117</v>
      </c>
      <c r="J40" s="175">
        <f t="shared" si="3"/>
        <v>41</v>
      </c>
      <c r="K40" s="5">
        <v>7.0564841498558994</v>
      </c>
      <c r="L40" s="6">
        <f t="shared" si="6"/>
        <v>4</v>
      </c>
      <c r="M40" s="176">
        <v>5.8940509915014152</v>
      </c>
      <c r="N40" s="6">
        <f t="shared" si="7"/>
        <v>6</v>
      </c>
      <c r="O40" s="176">
        <v>6.7142857142857153</v>
      </c>
      <c r="P40" s="6">
        <f t="shared" si="9"/>
        <v>6</v>
      </c>
      <c r="Q40" s="177" t="s">
        <v>101</v>
      </c>
      <c r="R40" s="175">
        <v>7.68</v>
      </c>
      <c r="S40" s="175">
        <f t="shared" si="5"/>
        <v>6</v>
      </c>
      <c r="T40" s="5">
        <f t="shared" si="4"/>
        <v>-1.4794117647058829</v>
      </c>
    </row>
    <row r="41" spans="1:20" ht="18" customHeight="1">
      <c r="A41" s="3">
        <v>37</v>
      </c>
      <c r="B41" s="4" t="s">
        <v>127</v>
      </c>
      <c r="C41" s="5">
        <v>4.7990610328638503</v>
      </c>
      <c r="D41" s="6">
        <f t="shared" si="10"/>
        <v>36</v>
      </c>
      <c r="E41" s="3">
        <v>4.78</v>
      </c>
      <c r="F41" s="6">
        <f t="shared" si="11"/>
        <v>37</v>
      </c>
      <c r="G41" s="175">
        <v>4.79</v>
      </c>
      <c r="H41" s="175">
        <f t="shared" si="2"/>
        <v>37</v>
      </c>
      <c r="I41" s="210">
        <v>3.8726436781609195</v>
      </c>
      <c r="J41" s="175">
        <f t="shared" si="3"/>
        <v>38</v>
      </c>
      <c r="K41" s="5">
        <v>6.6614705882352974</v>
      </c>
      <c r="L41" s="6">
        <f t="shared" si="6"/>
        <v>11</v>
      </c>
      <c r="M41" s="176">
        <v>5.4427503736920846</v>
      </c>
      <c r="N41" s="6">
        <f t="shared" si="7"/>
        <v>12</v>
      </c>
      <c r="O41" s="176">
        <v>5.9807890222984552</v>
      </c>
      <c r="P41" s="6">
        <f t="shared" si="9"/>
        <v>11</v>
      </c>
      <c r="Q41" s="177" t="s">
        <v>109</v>
      </c>
      <c r="R41" s="175">
        <v>6.76</v>
      </c>
      <c r="S41" s="175">
        <f t="shared" si="5"/>
        <v>23</v>
      </c>
      <c r="T41" s="5">
        <f t="shared" si="4"/>
        <v>-0.91735632183908056</v>
      </c>
    </row>
    <row r="42" spans="1:20" ht="18" customHeight="1">
      <c r="A42" s="3">
        <v>38</v>
      </c>
      <c r="B42" s="4" t="s">
        <v>128</v>
      </c>
      <c r="C42" s="5">
        <v>5.1737704918032801</v>
      </c>
      <c r="D42" s="6">
        <f t="shared" si="10"/>
        <v>32</v>
      </c>
      <c r="E42" s="3">
        <v>4.9400000000000004</v>
      </c>
      <c r="F42" s="6">
        <f t="shared" si="11"/>
        <v>35</v>
      </c>
      <c r="G42" s="175">
        <v>4.7699999999999996</v>
      </c>
      <c r="H42" s="175">
        <f t="shared" si="2"/>
        <v>38</v>
      </c>
      <c r="I42" s="210">
        <v>4.0854700854700843</v>
      </c>
      <c r="J42" s="175">
        <f t="shared" si="3"/>
        <v>36</v>
      </c>
      <c r="K42" s="5">
        <v>7.2357615894039755</v>
      </c>
      <c r="L42" s="6">
        <f t="shared" si="6"/>
        <v>3</v>
      </c>
      <c r="M42" s="176">
        <v>6.2605042016806713</v>
      </c>
      <c r="N42" s="6">
        <f t="shared" si="7"/>
        <v>2</v>
      </c>
      <c r="O42" s="176">
        <v>6.8470229007633643</v>
      </c>
      <c r="P42" s="6">
        <f t="shared" si="9"/>
        <v>4</v>
      </c>
      <c r="Q42" s="177" t="s">
        <v>115</v>
      </c>
      <c r="R42" s="175">
        <v>6.85</v>
      </c>
      <c r="S42" s="175">
        <f t="shared" si="5"/>
        <v>22</v>
      </c>
      <c r="T42" s="5">
        <f t="shared" si="4"/>
        <v>-0.6845299145299153</v>
      </c>
    </row>
    <row r="43" spans="1:20" ht="18" customHeight="1">
      <c r="A43" s="3">
        <v>39</v>
      </c>
      <c r="B43" s="4" t="s">
        <v>124</v>
      </c>
      <c r="C43" s="5">
        <v>4.9070175438596486</v>
      </c>
      <c r="D43" s="6">
        <f t="shared" si="10"/>
        <v>33</v>
      </c>
      <c r="E43" s="3">
        <v>4.47</v>
      </c>
      <c r="F43" s="6">
        <f t="shared" si="11"/>
        <v>43</v>
      </c>
      <c r="G43" s="175">
        <v>4.7300000000000004</v>
      </c>
      <c r="H43" s="175">
        <f t="shared" si="2"/>
        <v>39</v>
      </c>
      <c r="I43" s="210">
        <v>5.3927835051546369</v>
      </c>
      <c r="J43" s="175">
        <f t="shared" si="3"/>
        <v>25</v>
      </c>
      <c r="K43" s="5">
        <v>4.2160919540229882</v>
      </c>
      <c r="L43" s="6">
        <f t="shared" si="6"/>
        <v>32</v>
      </c>
      <c r="M43" s="176">
        <v>3.0373333333333332</v>
      </c>
      <c r="N43" s="6">
        <f t="shared" si="7"/>
        <v>41</v>
      </c>
      <c r="O43" s="176">
        <v>3.2628205128205106</v>
      </c>
      <c r="P43" s="6">
        <f t="shared" si="9"/>
        <v>39</v>
      </c>
      <c r="Q43" s="177" t="s">
        <v>106</v>
      </c>
      <c r="R43" s="175">
        <v>7.38</v>
      </c>
      <c r="S43" s="175">
        <f t="shared" si="5"/>
        <v>13</v>
      </c>
      <c r="T43" s="5">
        <f t="shared" si="4"/>
        <v>0.66278350515463647</v>
      </c>
    </row>
    <row r="44" spans="1:20" ht="18" customHeight="1">
      <c r="A44" s="3">
        <v>40</v>
      </c>
      <c r="B44" s="4" t="s">
        <v>126</v>
      </c>
      <c r="C44" s="5">
        <v>3.9673076923076889</v>
      </c>
      <c r="D44" s="6">
        <f t="shared" si="10"/>
        <v>44</v>
      </c>
      <c r="E44" s="3">
        <v>4.4400000000000004</v>
      </c>
      <c r="F44" s="6">
        <f t="shared" si="11"/>
        <v>44</v>
      </c>
      <c r="G44" s="175">
        <v>4.72</v>
      </c>
      <c r="H44" s="175">
        <f t="shared" si="2"/>
        <v>40</v>
      </c>
      <c r="I44" s="210">
        <v>2.9387096774193546</v>
      </c>
      <c r="J44" s="175">
        <f t="shared" si="3"/>
        <v>46</v>
      </c>
      <c r="K44" s="5">
        <v>4.5958333333333323</v>
      </c>
      <c r="L44" s="6">
        <f t="shared" si="6"/>
        <v>28</v>
      </c>
      <c r="M44" s="176">
        <v>3.5198473282442704</v>
      </c>
      <c r="N44" s="6">
        <f t="shared" si="7"/>
        <v>33</v>
      </c>
      <c r="O44" s="176">
        <v>3.2901023890784966</v>
      </c>
      <c r="P44" s="6">
        <f t="shared" si="9"/>
        <v>38</v>
      </c>
      <c r="Q44" s="177" t="s">
        <v>123</v>
      </c>
      <c r="R44" s="175">
        <v>5.97</v>
      </c>
      <c r="S44" s="175">
        <f t="shared" si="5"/>
        <v>28</v>
      </c>
      <c r="T44" s="5">
        <f t="shared" si="4"/>
        <v>-1.7812903225806451</v>
      </c>
    </row>
    <row r="45" spans="1:20" ht="18" customHeight="1">
      <c r="A45" s="3">
        <v>41</v>
      </c>
      <c r="B45" s="4" t="s">
        <v>121</v>
      </c>
      <c r="C45" s="5">
        <v>3.9936507936507941</v>
      </c>
      <c r="D45" s="6">
        <f t="shared" si="10"/>
        <v>43</v>
      </c>
      <c r="E45" s="3">
        <v>4.57</v>
      </c>
      <c r="F45" s="6">
        <f t="shared" si="11"/>
        <v>40</v>
      </c>
      <c r="G45" s="175">
        <v>4.63</v>
      </c>
      <c r="H45" s="175">
        <f t="shared" si="2"/>
        <v>41</v>
      </c>
      <c r="I45" s="210">
        <v>3.4625698324022336</v>
      </c>
      <c r="J45" s="175">
        <f t="shared" si="3"/>
        <v>40</v>
      </c>
      <c r="K45" s="5">
        <v>5.0915584415584467</v>
      </c>
      <c r="L45" s="6">
        <f t="shared" si="6"/>
        <v>26</v>
      </c>
      <c r="M45" s="176">
        <v>3.7513307984790893</v>
      </c>
      <c r="N45" s="6">
        <f t="shared" si="7"/>
        <v>30</v>
      </c>
      <c r="O45" s="176">
        <v>3.4793478260869564</v>
      </c>
      <c r="P45" s="6">
        <f t="shared" si="9"/>
        <v>35</v>
      </c>
      <c r="Q45" s="177" t="s">
        <v>98</v>
      </c>
      <c r="R45" s="175">
        <v>8.0399999999999991</v>
      </c>
      <c r="S45" s="175">
        <f t="shared" si="5"/>
        <v>2</v>
      </c>
      <c r="T45" s="5">
        <f t="shared" si="4"/>
        <v>-1.1674301675977663</v>
      </c>
    </row>
    <row r="46" spans="1:20" ht="18" customHeight="1">
      <c r="A46" s="3">
        <v>42</v>
      </c>
      <c r="B46" s="4" t="s">
        <v>120</v>
      </c>
      <c r="C46" s="5">
        <v>4.1561643835616442</v>
      </c>
      <c r="D46" s="6">
        <f t="shared" si="10"/>
        <v>42</v>
      </c>
      <c r="E46" s="3">
        <v>4.5999999999999996</v>
      </c>
      <c r="F46" s="6">
        <f t="shared" si="11"/>
        <v>39</v>
      </c>
      <c r="G46" s="175">
        <v>4.46</v>
      </c>
      <c r="H46" s="175">
        <f t="shared" si="2"/>
        <v>42</v>
      </c>
      <c r="I46" s="210">
        <v>3.2587155963302763</v>
      </c>
      <c r="J46" s="175">
        <f t="shared" si="3"/>
        <v>42</v>
      </c>
      <c r="K46" s="5">
        <v>6.1150515463917543</v>
      </c>
      <c r="L46" s="6">
        <f t="shared" si="6"/>
        <v>14</v>
      </c>
      <c r="M46" s="176">
        <v>4.8243999999999954</v>
      </c>
      <c r="N46" s="6">
        <f t="shared" si="7"/>
        <v>17</v>
      </c>
      <c r="O46" s="176">
        <v>5.3193133047210308</v>
      </c>
      <c r="P46" s="6">
        <f t="shared" si="9"/>
        <v>14</v>
      </c>
      <c r="Q46" s="177" t="s">
        <v>104</v>
      </c>
      <c r="R46" s="175">
        <v>7.06</v>
      </c>
      <c r="S46" s="175">
        <f t="shared" si="5"/>
        <v>18</v>
      </c>
      <c r="T46" s="5">
        <f t="shared" si="4"/>
        <v>-1.2012844036697237</v>
      </c>
    </row>
    <row r="47" spans="1:20" ht="18" customHeight="1">
      <c r="A47" s="3">
        <v>43</v>
      </c>
      <c r="B47" s="4" t="s">
        <v>405</v>
      </c>
      <c r="C47" s="5">
        <v>4.635514018691592</v>
      </c>
      <c r="D47" s="6">
        <f t="shared" si="10"/>
        <v>38</v>
      </c>
      <c r="E47" s="3">
        <v>4.42</v>
      </c>
      <c r="F47" s="6">
        <f t="shared" si="11"/>
        <v>45</v>
      </c>
      <c r="G47" s="175">
        <v>4.4400000000000004</v>
      </c>
      <c r="H47" s="175">
        <f t="shared" si="2"/>
        <v>43</v>
      </c>
      <c r="I47" s="210">
        <v>4.3099999999999996</v>
      </c>
      <c r="J47" s="175">
        <f t="shared" si="3"/>
        <v>32</v>
      </c>
      <c r="K47" s="5">
        <v>6.7950387596899189</v>
      </c>
      <c r="L47" s="6">
        <f t="shared" si="6"/>
        <v>8</v>
      </c>
      <c r="M47" s="176">
        <v>5.6184750733137783</v>
      </c>
      <c r="N47" s="6">
        <f t="shared" si="7"/>
        <v>8</v>
      </c>
      <c r="O47" s="176">
        <v>6.2284734133790707</v>
      </c>
      <c r="P47" s="6">
        <f t="shared" si="9"/>
        <v>8</v>
      </c>
      <c r="Q47" s="177" t="s">
        <v>107</v>
      </c>
      <c r="R47" s="175">
        <v>7.33</v>
      </c>
      <c r="S47" s="175">
        <f t="shared" si="5"/>
        <v>14</v>
      </c>
      <c r="T47" s="5">
        <f t="shared" si="4"/>
        <v>-0.13000000000000078</v>
      </c>
    </row>
    <row r="48" spans="1:20" ht="18" customHeight="1">
      <c r="A48" s="3">
        <v>45</v>
      </c>
      <c r="B48" s="4" t="s">
        <v>410</v>
      </c>
      <c r="C48" s="5">
        <v>4.5466666666666669</v>
      </c>
      <c r="D48" s="6">
        <f t="shared" si="10"/>
        <v>40</v>
      </c>
      <c r="E48" s="3">
        <v>3.99</v>
      </c>
      <c r="F48" s="6">
        <f t="shared" si="11"/>
        <v>46</v>
      </c>
      <c r="G48" s="175">
        <v>4.3600000000000003</v>
      </c>
      <c r="H48" s="175">
        <f t="shared" si="2"/>
        <v>44</v>
      </c>
      <c r="I48" s="210">
        <v>2.8</v>
      </c>
      <c r="J48" s="175">
        <f t="shared" si="3"/>
        <v>47</v>
      </c>
      <c r="K48" s="5">
        <v>5.8183908045976969</v>
      </c>
      <c r="L48" s="6">
        <f t="shared" si="6"/>
        <v>18</v>
      </c>
      <c r="M48" s="176">
        <v>4.7162790697674382</v>
      </c>
      <c r="N48" s="6">
        <f t="shared" si="7"/>
        <v>19</v>
      </c>
      <c r="O48" s="176">
        <v>4.8618867924528351</v>
      </c>
      <c r="P48" s="6">
        <f t="shared" si="9"/>
        <v>20</v>
      </c>
      <c r="Q48" s="177" t="s">
        <v>26</v>
      </c>
      <c r="R48" s="175">
        <v>5.0999999999999996</v>
      </c>
      <c r="S48" s="175">
        <f t="shared" si="5"/>
        <v>34</v>
      </c>
      <c r="T48" s="5">
        <f t="shared" si="4"/>
        <v>-1.5600000000000005</v>
      </c>
    </row>
    <row r="49" spans="1:20" ht="18" customHeight="1">
      <c r="A49" s="3">
        <v>46</v>
      </c>
      <c r="B49" s="4" t="s">
        <v>385</v>
      </c>
      <c r="C49" s="5">
        <v>4.4704000000000041</v>
      </c>
      <c r="D49" s="6">
        <f t="shared" si="10"/>
        <v>41</v>
      </c>
      <c r="E49" s="3">
        <v>4.5199999999999996</v>
      </c>
      <c r="F49" s="6">
        <f t="shared" si="11"/>
        <v>42</v>
      </c>
      <c r="G49" s="175">
        <v>4.29</v>
      </c>
      <c r="H49" s="175">
        <f t="shared" si="2"/>
        <v>45</v>
      </c>
      <c r="I49" s="210">
        <v>3.2141592920353976</v>
      </c>
      <c r="J49" s="175">
        <f t="shared" si="3"/>
        <v>43</v>
      </c>
      <c r="K49" s="5">
        <v>6.424844720496897</v>
      </c>
      <c r="L49" s="6">
        <f t="shared" si="6"/>
        <v>12</v>
      </c>
      <c r="M49" s="176">
        <v>5.0312056737588682</v>
      </c>
      <c r="N49" s="6">
        <f t="shared" si="7"/>
        <v>13</v>
      </c>
      <c r="O49" s="176">
        <v>5.7887468030690563</v>
      </c>
      <c r="P49" s="6">
        <f t="shared" si="9"/>
        <v>12</v>
      </c>
      <c r="Q49" s="177" t="s">
        <v>124</v>
      </c>
      <c r="R49" s="175">
        <v>4.7300000000000004</v>
      </c>
      <c r="S49" s="175">
        <f t="shared" si="5"/>
        <v>39</v>
      </c>
      <c r="T49" s="5">
        <f t="shared" si="4"/>
        <v>-1.0758407079646024</v>
      </c>
    </row>
    <row r="50" spans="1:20" ht="18" customHeight="1">
      <c r="A50" s="3">
        <v>47</v>
      </c>
      <c r="B50" s="4" t="s">
        <v>229</v>
      </c>
      <c r="C50" s="5">
        <v>4.8</v>
      </c>
      <c r="D50" s="6">
        <f t="shared" si="10"/>
        <v>35</v>
      </c>
      <c r="E50" s="3">
        <v>4.74</v>
      </c>
      <c r="F50" s="6">
        <f t="shared" si="11"/>
        <v>38</v>
      </c>
      <c r="G50" s="175">
        <v>4.07</v>
      </c>
      <c r="H50" s="175">
        <f t="shared" si="2"/>
        <v>46</v>
      </c>
      <c r="I50" s="210">
        <v>3.78</v>
      </c>
      <c r="J50" s="175">
        <f t="shared" si="3"/>
        <v>39</v>
      </c>
      <c r="K50" s="5">
        <v>5.9680327868852494</v>
      </c>
      <c r="L50" s="6">
        <f t="shared" si="6"/>
        <v>16</v>
      </c>
      <c r="M50" s="176">
        <v>4.921428571428569</v>
      </c>
      <c r="N50" s="6">
        <f t="shared" si="7"/>
        <v>15</v>
      </c>
      <c r="O50" s="176">
        <v>5.0074941451990576</v>
      </c>
      <c r="P50" s="6">
        <f t="shared" si="9"/>
        <v>17</v>
      </c>
      <c r="Q50" s="177" t="s">
        <v>105</v>
      </c>
      <c r="R50" s="175">
        <v>7.86</v>
      </c>
      <c r="S50" s="175">
        <f t="shared" si="5"/>
        <v>4</v>
      </c>
      <c r="T50" s="5">
        <f t="shared" si="4"/>
        <v>-0.29000000000000048</v>
      </c>
    </row>
    <row r="51" spans="1:20" ht="18" customHeight="1">
      <c r="A51" s="3">
        <v>48</v>
      </c>
      <c r="B51" s="4" t="s">
        <v>46</v>
      </c>
      <c r="C51" s="5">
        <v>5.2857142857142856</v>
      </c>
      <c r="D51" s="6">
        <f t="shared" si="10"/>
        <v>31</v>
      </c>
      <c r="E51" s="3">
        <v>4.97</v>
      </c>
      <c r="F51" s="6">
        <f t="shared" si="11"/>
        <v>34</v>
      </c>
      <c r="G51" s="175">
        <v>3.99</v>
      </c>
      <c r="H51" s="175">
        <f t="shared" si="2"/>
        <v>47</v>
      </c>
      <c r="I51" s="210"/>
      <c r="J51" s="175"/>
      <c r="K51" s="5">
        <v>4.0762886597938142</v>
      </c>
      <c r="L51" s="6">
        <f t="shared" si="6"/>
        <v>34</v>
      </c>
      <c r="M51" s="176">
        <v>3.3857142857142857</v>
      </c>
      <c r="N51" s="6">
        <f t="shared" si="7"/>
        <v>34</v>
      </c>
      <c r="O51" s="176">
        <v>3.3256637168141578</v>
      </c>
      <c r="P51" s="6">
        <f t="shared" si="9"/>
        <v>37</v>
      </c>
      <c r="Q51" s="177" t="s">
        <v>113</v>
      </c>
      <c r="R51" s="175">
        <v>6.88</v>
      </c>
      <c r="S51" s="175">
        <f t="shared" si="5"/>
        <v>21</v>
      </c>
      <c r="T51" s="5"/>
    </row>
    <row r="52" spans="1:20" ht="18" customHeight="1">
      <c r="A52" s="3">
        <v>49</v>
      </c>
      <c r="B52" s="4" t="s">
        <v>424</v>
      </c>
      <c r="C52" s="5"/>
      <c r="D52" s="6"/>
      <c r="E52" s="3"/>
      <c r="F52" s="6"/>
      <c r="G52" s="175"/>
      <c r="H52" s="175"/>
      <c r="I52" s="210">
        <v>2.6461538461538461</v>
      </c>
      <c r="J52" s="175">
        <f>RANK(I52,I$5:I$53,0)</f>
        <v>48</v>
      </c>
      <c r="K52" s="5"/>
      <c r="L52" s="6"/>
      <c r="M52" s="176"/>
      <c r="N52" s="6"/>
      <c r="O52" s="176"/>
      <c r="P52" s="6"/>
      <c r="Q52" s="177"/>
      <c r="R52" s="175"/>
      <c r="S52" s="175"/>
      <c r="T52" s="5">
        <f t="shared" si="4"/>
        <v>2.6461538461538461</v>
      </c>
    </row>
    <row r="53" spans="1:20" ht="18" customHeight="1">
      <c r="A53" s="3">
        <v>50</v>
      </c>
      <c r="B53" s="4" t="s">
        <v>425</v>
      </c>
      <c r="C53" s="5"/>
      <c r="D53" s="6"/>
      <c r="E53" s="3"/>
      <c r="F53" s="6"/>
      <c r="G53" s="175"/>
      <c r="H53" s="175"/>
      <c r="I53" s="210">
        <v>5.1609756097560959</v>
      </c>
      <c r="J53" s="175">
        <f>RANK(I53,I$5:I$53,0)</f>
        <v>27</v>
      </c>
      <c r="K53" s="5"/>
      <c r="L53" s="6"/>
      <c r="M53" s="176"/>
      <c r="N53" s="6"/>
      <c r="O53" s="176"/>
      <c r="P53" s="6"/>
      <c r="Q53" s="177"/>
      <c r="R53" s="175"/>
      <c r="S53" s="175"/>
      <c r="T53" s="5">
        <f t="shared" si="4"/>
        <v>5.1609756097560959</v>
      </c>
    </row>
    <row r="54" spans="1:20" ht="18" customHeight="1">
      <c r="A54" s="8" t="s">
        <v>5</v>
      </c>
      <c r="B54" s="8"/>
      <c r="C54" s="9">
        <f>AVERAGE(C5:C40)</f>
        <v>6.8872642948244351</v>
      </c>
      <c r="D54" s="8"/>
      <c r="E54" s="10">
        <v>6.96</v>
      </c>
      <c r="F54" s="10"/>
      <c r="G54" s="8">
        <v>6.875</v>
      </c>
      <c r="H54" s="8"/>
      <c r="I54" s="213">
        <v>6.0529999999999999</v>
      </c>
      <c r="J54" s="8"/>
      <c r="K54" s="9">
        <f>AVERAGE(K5:K40)</f>
        <v>5.1120352767913433</v>
      </c>
      <c r="L54" s="8"/>
      <c r="M54" s="9">
        <f>AVERAGE(M5:M40)</f>
        <v>4.3861580288033117</v>
      </c>
      <c r="N54" s="8"/>
      <c r="O54" s="9">
        <f>AVERAGE(O5:O40)</f>
        <v>4.7454991970407656</v>
      </c>
      <c r="P54" s="8"/>
      <c r="Q54" s="3">
        <v>40</v>
      </c>
      <c r="R54" s="4"/>
      <c r="S54" s="4"/>
      <c r="T54" s="5">
        <f t="shared" si="4"/>
        <v>-0.82200000000000006</v>
      </c>
    </row>
  </sheetData>
  <sortState xmlns:xlrd2="http://schemas.microsoft.com/office/spreadsheetml/2017/richdata2" ref="B5:J53">
    <sortCondition ref="H5:H53"/>
  </sortState>
  <mergeCells count="12">
    <mergeCell ref="A1:T1"/>
    <mergeCell ref="A2:T2"/>
    <mergeCell ref="A3:A4"/>
    <mergeCell ref="B3:B4"/>
    <mergeCell ref="C3:D3"/>
    <mergeCell ref="E3:F3"/>
    <mergeCell ref="G3:H3"/>
    <mergeCell ref="K3:L3"/>
    <mergeCell ref="M3:N3"/>
    <mergeCell ref="O3:P3"/>
    <mergeCell ref="I3:J3"/>
    <mergeCell ref="T3:T4"/>
  </mergeCells>
  <pageMargins left="0.64968749999999997" right="0.37720588235294117" top="0.4375" bottom="0.36458333333333298" header="0.31496062992126" footer="0.196850393700787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A33D-4796-4A9C-B022-EC6E27C60ECC}">
  <dimension ref="A1:M53"/>
  <sheetViews>
    <sheetView view="pageLayout" topLeftCell="C7" zoomScaleNormal="100" workbookViewId="0">
      <selection activeCell="E30" sqref="E30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21.42578125" style="45" customWidth="1"/>
    <col min="10" max="10" width="15.7109375" style="45" customWidth="1"/>
    <col min="11" max="11" width="9.140625" style="45" hidden="1" customWidth="1"/>
    <col min="12" max="12" width="23.7109375" style="45" hidden="1" customWidth="1"/>
    <col min="13" max="13" width="9.140625" style="45" hidden="1" customWidth="1"/>
    <col min="14" max="16384" width="9.140625" style="45"/>
  </cols>
  <sheetData>
    <row r="1" spans="1:13">
      <c r="A1" s="44" t="s">
        <v>208</v>
      </c>
      <c r="C1" s="267" t="s">
        <v>231</v>
      </c>
      <c r="D1" s="267"/>
      <c r="E1" s="267"/>
      <c r="F1" s="267"/>
      <c r="G1" s="267"/>
      <c r="H1" s="267"/>
      <c r="I1" s="267"/>
      <c r="J1" s="149"/>
    </row>
    <row r="2" spans="1:13">
      <c r="C2" s="268" t="s">
        <v>382</v>
      </c>
      <c r="D2" s="268"/>
      <c r="E2" s="268"/>
      <c r="F2" s="268"/>
      <c r="G2" s="268"/>
      <c r="H2" s="268"/>
      <c r="I2" s="268"/>
      <c r="J2" s="149"/>
    </row>
    <row r="3" spans="1:13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337</v>
      </c>
      <c r="J3" s="160"/>
    </row>
    <row r="4" spans="1:13">
      <c r="A4" s="50">
        <v>1</v>
      </c>
      <c r="B4" s="50">
        <v>9</v>
      </c>
      <c r="C4" s="51">
        <v>1</v>
      </c>
      <c r="D4" s="52" t="s">
        <v>105</v>
      </c>
      <c r="E4" s="51">
        <v>687</v>
      </c>
      <c r="F4" s="159">
        <v>7.86</v>
      </c>
      <c r="G4" s="51">
        <f t="shared" ref="G4:G51" si="0">E4*F4</f>
        <v>5399.8200000000006</v>
      </c>
      <c r="H4" s="53">
        <f t="shared" ref="H4:H51" si="1">E4*(F4-6.466)</f>
        <v>957.67800000000011</v>
      </c>
      <c r="I4" s="51" t="s">
        <v>338</v>
      </c>
      <c r="K4" s="45">
        <f>C4</f>
        <v>1</v>
      </c>
      <c r="L4" s="45" t="str">
        <f>D4</f>
        <v>THPT Yên Phong số 1</v>
      </c>
      <c r="M4" s="45">
        <f>H4</f>
        <v>957.67800000000011</v>
      </c>
    </row>
    <row r="5" spans="1:13">
      <c r="A5" s="50">
        <v>2</v>
      </c>
      <c r="B5" s="50">
        <v>10</v>
      </c>
      <c r="C5" s="51">
        <v>2</v>
      </c>
      <c r="D5" s="52" t="s">
        <v>98</v>
      </c>
      <c r="E5" s="51">
        <v>585</v>
      </c>
      <c r="F5" s="159">
        <v>8.0399999999999991</v>
      </c>
      <c r="G5" s="51">
        <f t="shared" si="0"/>
        <v>4703.3999999999996</v>
      </c>
      <c r="H5" s="53">
        <f t="shared" si="1"/>
        <v>920.7899999999994</v>
      </c>
      <c r="I5" s="51" t="s">
        <v>338</v>
      </c>
      <c r="K5" s="45">
        <f t="shared" ref="K5:L52" si="2">C5</f>
        <v>2</v>
      </c>
      <c r="L5" s="45" t="str">
        <f t="shared" si="2"/>
        <v>THPT Thuận Thành số 1</v>
      </c>
      <c r="M5" s="45">
        <f t="shared" ref="M5:M52" si="3">H5</f>
        <v>920.7899999999994</v>
      </c>
    </row>
    <row r="6" spans="1:13">
      <c r="A6" s="50">
        <v>3</v>
      </c>
      <c r="B6" s="50">
        <v>11</v>
      </c>
      <c r="C6" s="51">
        <v>3</v>
      </c>
      <c r="D6" s="52" t="s">
        <v>100</v>
      </c>
      <c r="E6" s="51">
        <v>635</v>
      </c>
      <c r="F6" s="159">
        <v>7.82</v>
      </c>
      <c r="G6" s="51">
        <f t="shared" si="0"/>
        <v>4965.7</v>
      </c>
      <c r="H6" s="53">
        <f t="shared" si="1"/>
        <v>859.79000000000008</v>
      </c>
      <c r="I6" s="51" t="s">
        <v>338</v>
      </c>
      <c r="K6" s="45">
        <f t="shared" si="2"/>
        <v>3</v>
      </c>
      <c r="L6" s="45" t="str">
        <f t="shared" si="2"/>
        <v>THPT Hàn Thuyên</v>
      </c>
      <c r="M6" s="45">
        <f t="shared" si="3"/>
        <v>859.79000000000008</v>
      </c>
    </row>
    <row r="7" spans="1:13">
      <c r="A7" s="50">
        <v>4</v>
      </c>
      <c r="B7" s="50">
        <v>12</v>
      </c>
      <c r="C7" s="51">
        <v>4</v>
      </c>
      <c r="D7" s="52" t="s">
        <v>97</v>
      </c>
      <c r="E7" s="51">
        <v>526</v>
      </c>
      <c r="F7" s="159">
        <v>7.91</v>
      </c>
      <c r="G7" s="51">
        <f t="shared" si="0"/>
        <v>4160.66</v>
      </c>
      <c r="H7" s="53">
        <f t="shared" si="1"/>
        <v>759.54399999999998</v>
      </c>
      <c r="I7" s="51" t="s">
        <v>338</v>
      </c>
      <c r="K7" s="45">
        <f t="shared" si="2"/>
        <v>4</v>
      </c>
      <c r="L7" s="45" t="str">
        <f t="shared" si="2"/>
        <v>THPT Lê Văn Thịnh</v>
      </c>
      <c r="M7" s="45">
        <f t="shared" si="3"/>
        <v>759.54399999999998</v>
      </c>
    </row>
    <row r="8" spans="1:13">
      <c r="A8" s="50">
        <v>5</v>
      </c>
      <c r="B8" s="50">
        <v>13</v>
      </c>
      <c r="C8" s="51">
        <v>5</v>
      </c>
      <c r="D8" s="52" t="s">
        <v>34</v>
      </c>
      <c r="E8" s="51">
        <v>645</v>
      </c>
      <c r="F8" s="159">
        <v>7.64</v>
      </c>
      <c r="G8" s="51">
        <f t="shared" si="0"/>
        <v>4927.8</v>
      </c>
      <c r="H8" s="53">
        <f t="shared" si="1"/>
        <v>757.22999999999968</v>
      </c>
      <c r="I8" s="51" t="s">
        <v>338</v>
      </c>
      <c r="K8" s="45">
        <f t="shared" si="2"/>
        <v>5</v>
      </c>
      <c r="L8" s="45" t="str">
        <f t="shared" si="2"/>
        <v>THPT Lý Thái Tổ</v>
      </c>
      <c r="M8" s="45">
        <f t="shared" si="3"/>
        <v>757.22999999999968</v>
      </c>
    </row>
    <row r="9" spans="1:13">
      <c r="A9" s="50">
        <v>6</v>
      </c>
      <c r="B9" s="50">
        <v>14</v>
      </c>
      <c r="C9" s="51">
        <v>6</v>
      </c>
      <c r="D9" s="52" t="s">
        <v>101</v>
      </c>
      <c r="E9" s="51">
        <v>603</v>
      </c>
      <c r="F9" s="159">
        <v>7.68</v>
      </c>
      <c r="G9" s="51">
        <f t="shared" si="0"/>
        <v>4631.04</v>
      </c>
      <c r="H9" s="53">
        <f t="shared" si="1"/>
        <v>732.04199999999969</v>
      </c>
      <c r="I9" s="51" t="s">
        <v>338</v>
      </c>
      <c r="K9" s="45">
        <f t="shared" si="2"/>
        <v>6</v>
      </c>
      <c r="L9" s="45" t="str">
        <f t="shared" si="2"/>
        <v>THPT Quế Võ số 1</v>
      </c>
      <c r="M9" s="45">
        <f t="shared" si="3"/>
        <v>732.04199999999969</v>
      </c>
    </row>
    <row r="10" spans="1:13">
      <c r="A10" s="50">
        <v>7</v>
      </c>
      <c r="B10" s="50">
        <v>15</v>
      </c>
      <c r="C10" s="51">
        <v>7</v>
      </c>
      <c r="D10" s="52" t="s">
        <v>96</v>
      </c>
      <c r="E10" s="51">
        <v>358</v>
      </c>
      <c r="F10" s="159">
        <v>8.23</v>
      </c>
      <c r="G10" s="51">
        <f t="shared" si="0"/>
        <v>2946.34</v>
      </c>
      <c r="H10" s="53">
        <f t="shared" si="1"/>
        <v>631.51200000000006</v>
      </c>
      <c r="I10" s="51" t="s">
        <v>338</v>
      </c>
      <c r="K10" s="45">
        <f t="shared" si="2"/>
        <v>7</v>
      </c>
      <c r="L10" s="45" t="str">
        <f t="shared" si="2"/>
        <v>THPT Chuyên Bắc Ninh</v>
      </c>
      <c r="M10" s="45">
        <f t="shared" si="3"/>
        <v>631.51200000000006</v>
      </c>
    </row>
    <row r="11" spans="1:13">
      <c r="A11" s="50">
        <v>8</v>
      </c>
      <c r="B11" s="50">
        <v>16</v>
      </c>
      <c r="C11" s="51">
        <v>8</v>
      </c>
      <c r="D11" s="52" t="s">
        <v>106</v>
      </c>
      <c r="E11" s="51">
        <v>627</v>
      </c>
      <c r="F11" s="159">
        <v>7.38</v>
      </c>
      <c r="G11" s="51">
        <f t="shared" si="0"/>
        <v>4627.26</v>
      </c>
      <c r="H11" s="53">
        <f t="shared" si="1"/>
        <v>573.07799999999986</v>
      </c>
      <c r="I11" s="51" t="s">
        <v>338</v>
      </c>
      <c r="K11" s="45">
        <f t="shared" si="2"/>
        <v>8</v>
      </c>
      <c r="L11" s="45" t="str">
        <f t="shared" si="2"/>
        <v>THPT Tiên Du số 1</v>
      </c>
      <c r="M11" s="45">
        <f t="shared" si="3"/>
        <v>573.07799999999986</v>
      </c>
    </row>
    <row r="12" spans="1:13">
      <c r="A12" s="50">
        <v>9</v>
      </c>
      <c r="B12" s="50">
        <v>17</v>
      </c>
      <c r="C12" s="51">
        <v>9</v>
      </c>
      <c r="D12" s="52" t="s">
        <v>99</v>
      </c>
      <c r="E12" s="51">
        <v>468</v>
      </c>
      <c r="F12" s="159">
        <v>7.67</v>
      </c>
      <c r="G12" s="51">
        <f t="shared" si="0"/>
        <v>3589.56</v>
      </c>
      <c r="H12" s="53">
        <f t="shared" si="1"/>
        <v>563.47199999999987</v>
      </c>
      <c r="I12" s="51" t="s">
        <v>338</v>
      </c>
      <c r="K12" s="45">
        <f t="shared" si="2"/>
        <v>9</v>
      </c>
      <c r="L12" s="45" t="str">
        <f t="shared" si="2"/>
        <v>THPT Gia Bình số 1</v>
      </c>
      <c r="M12" s="45">
        <f t="shared" si="3"/>
        <v>563.47199999999987</v>
      </c>
    </row>
    <row r="13" spans="1:13">
      <c r="A13" s="50">
        <v>10</v>
      </c>
      <c r="B13" s="50">
        <v>18</v>
      </c>
      <c r="C13" s="51">
        <v>10</v>
      </c>
      <c r="D13" s="52" t="s">
        <v>102</v>
      </c>
      <c r="E13" s="51">
        <v>590</v>
      </c>
      <c r="F13" s="159">
        <v>7.4</v>
      </c>
      <c r="G13" s="51">
        <f t="shared" si="0"/>
        <v>4366</v>
      </c>
      <c r="H13" s="53">
        <f t="shared" si="1"/>
        <v>551.06000000000006</v>
      </c>
      <c r="I13" s="51" t="s">
        <v>338</v>
      </c>
      <c r="K13" s="45">
        <f t="shared" si="2"/>
        <v>10</v>
      </c>
      <c r="L13" s="45" t="str">
        <f t="shared" si="2"/>
        <v>THPT Lương Tài</v>
      </c>
      <c r="M13" s="45">
        <f t="shared" si="3"/>
        <v>551.06000000000006</v>
      </c>
    </row>
    <row r="14" spans="1:13">
      <c r="A14" s="50">
        <v>11</v>
      </c>
      <c r="B14" s="50">
        <v>19</v>
      </c>
      <c r="C14" s="51">
        <v>11</v>
      </c>
      <c r="D14" s="52" t="s">
        <v>108</v>
      </c>
      <c r="E14" s="51">
        <v>497</v>
      </c>
      <c r="F14" s="159">
        <v>7.52</v>
      </c>
      <c r="G14" s="51">
        <f t="shared" si="0"/>
        <v>3737.4399999999996</v>
      </c>
      <c r="H14" s="53">
        <f t="shared" si="1"/>
        <v>523.83799999999974</v>
      </c>
      <c r="I14" s="51" t="s">
        <v>338</v>
      </c>
      <c r="K14" s="45">
        <f t="shared" si="2"/>
        <v>11</v>
      </c>
      <c r="L14" s="45" t="str">
        <f t="shared" si="2"/>
        <v>THPT Nguyễn Văn Cừ</v>
      </c>
      <c r="M14" s="45">
        <f t="shared" si="3"/>
        <v>523.83799999999974</v>
      </c>
    </row>
    <row r="15" spans="1:13">
      <c r="A15" s="50">
        <v>12</v>
      </c>
      <c r="B15" s="50">
        <v>20</v>
      </c>
      <c r="C15" s="51">
        <v>12</v>
      </c>
      <c r="D15" s="52" t="s">
        <v>110</v>
      </c>
      <c r="E15" s="51">
        <v>458</v>
      </c>
      <c r="F15" s="159">
        <v>7.48</v>
      </c>
      <c r="G15" s="51">
        <f t="shared" si="0"/>
        <v>3425.84</v>
      </c>
      <c r="H15" s="53">
        <f t="shared" si="1"/>
        <v>464.41200000000009</v>
      </c>
      <c r="I15" s="51" t="s">
        <v>338</v>
      </c>
      <c r="K15" s="45">
        <f t="shared" si="2"/>
        <v>12</v>
      </c>
      <c r="L15" s="45" t="str">
        <f t="shared" si="2"/>
        <v>THPT Nguyễn Đăng Đạo</v>
      </c>
      <c r="M15" s="45">
        <f t="shared" si="3"/>
        <v>464.41200000000009</v>
      </c>
    </row>
    <row r="16" spans="1:13">
      <c r="A16" s="50">
        <v>13</v>
      </c>
      <c r="B16" s="50">
        <v>21</v>
      </c>
      <c r="C16" s="51">
        <v>13</v>
      </c>
      <c r="D16" s="52" t="s">
        <v>107</v>
      </c>
      <c r="E16" s="51">
        <v>486</v>
      </c>
      <c r="F16" s="159">
        <v>7.33</v>
      </c>
      <c r="G16" s="51">
        <f t="shared" si="0"/>
        <v>3562.38</v>
      </c>
      <c r="H16" s="53">
        <f t="shared" si="1"/>
        <v>419.90399999999994</v>
      </c>
      <c r="I16" s="51" t="s">
        <v>338</v>
      </c>
      <c r="K16" s="45">
        <f t="shared" si="2"/>
        <v>13</v>
      </c>
      <c r="L16" s="45" t="str">
        <f t="shared" si="2"/>
        <v>THPT Thuận Thành số 3</v>
      </c>
      <c r="M16" s="45">
        <f t="shared" si="3"/>
        <v>419.90399999999994</v>
      </c>
    </row>
    <row r="17" spans="1:13">
      <c r="A17" s="50">
        <v>14</v>
      </c>
      <c r="B17" s="50">
        <v>22</v>
      </c>
      <c r="C17" s="51">
        <v>14</v>
      </c>
      <c r="D17" s="52" t="s">
        <v>25</v>
      </c>
      <c r="E17" s="51">
        <v>494</v>
      </c>
      <c r="F17" s="159">
        <v>7.31</v>
      </c>
      <c r="G17" s="51">
        <f t="shared" si="0"/>
        <v>3611.14</v>
      </c>
      <c r="H17" s="53">
        <f t="shared" si="1"/>
        <v>416.93599999999969</v>
      </c>
      <c r="I17" s="51" t="s">
        <v>338</v>
      </c>
      <c r="K17" s="45">
        <f t="shared" si="2"/>
        <v>14</v>
      </c>
      <c r="L17" s="45" t="str">
        <f t="shared" si="2"/>
        <v>THPT Ngô Gia Tự</v>
      </c>
      <c r="M17" s="45">
        <f t="shared" si="3"/>
        <v>416.93599999999969</v>
      </c>
    </row>
    <row r="18" spans="1:13">
      <c r="A18" s="50">
        <v>15</v>
      </c>
      <c r="B18" s="50">
        <v>23</v>
      </c>
      <c r="C18" s="51">
        <v>15</v>
      </c>
      <c r="D18" s="52" t="s">
        <v>104</v>
      </c>
      <c r="E18" s="51">
        <v>545</v>
      </c>
      <c r="F18" s="159">
        <v>7.06</v>
      </c>
      <c r="G18" s="51">
        <f t="shared" si="0"/>
        <v>3847.7</v>
      </c>
      <c r="H18" s="53">
        <f t="shared" si="1"/>
        <v>323.72999999999968</v>
      </c>
      <c r="I18" s="51" t="s">
        <v>338</v>
      </c>
      <c r="K18" s="45">
        <f t="shared" si="2"/>
        <v>15</v>
      </c>
      <c r="L18" s="45" t="str">
        <f t="shared" si="2"/>
        <v>THPT Thuận Thành số 2</v>
      </c>
      <c r="M18" s="45">
        <f t="shared" si="3"/>
        <v>323.72999999999968</v>
      </c>
    </row>
    <row r="19" spans="1:13">
      <c r="A19" s="50">
        <v>16</v>
      </c>
      <c r="B19" s="50">
        <v>24</v>
      </c>
      <c r="C19" s="51">
        <v>16</v>
      </c>
      <c r="D19" s="52" t="s">
        <v>111</v>
      </c>
      <c r="E19" s="51">
        <v>492</v>
      </c>
      <c r="F19" s="159">
        <v>7.12</v>
      </c>
      <c r="G19" s="51">
        <f t="shared" si="0"/>
        <v>3503.04</v>
      </c>
      <c r="H19" s="53">
        <f t="shared" si="1"/>
        <v>321.76799999999997</v>
      </c>
      <c r="I19" s="51" t="s">
        <v>338</v>
      </c>
      <c r="K19" s="45">
        <f t="shared" si="2"/>
        <v>16</v>
      </c>
      <c r="L19" s="45" t="str">
        <f t="shared" si="2"/>
        <v>THPT Lý Nhân Tông</v>
      </c>
      <c r="M19" s="45">
        <f t="shared" si="3"/>
        <v>321.76799999999997</v>
      </c>
    </row>
    <row r="20" spans="1:13">
      <c r="A20" s="50">
        <v>17</v>
      </c>
      <c r="B20" s="50">
        <v>25</v>
      </c>
      <c r="C20" s="51">
        <v>17</v>
      </c>
      <c r="D20" s="52" t="s">
        <v>112</v>
      </c>
      <c r="E20" s="51">
        <v>426</v>
      </c>
      <c r="F20" s="159">
        <v>7.2</v>
      </c>
      <c r="G20" s="51">
        <f t="shared" si="0"/>
        <v>3067.2000000000003</v>
      </c>
      <c r="H20" s="53">
        <f t="shared" si="1"/>
        <v>312.68399999999997</v>
      </c>
      <c r="I20" s="51" t="s">
        <v>338</v>
      </c>
      <c r="K20" s="45">
        <f t="shared" si="2"/>
        <v>17</v>
      </c>
      <c r="L20" s="45" t="str">
        <f t="shared" si="2"/>
        <v>THPT Lương Tài số 2</v>
      </c>
      <c r="M20" s="45">
        <f t="shared" si="3"/>
        <v>312.68399999999997</v>
      </c>
    </row>
    <row r="21" spans="1:13">
      <c r="A21" s="50">
        <v>18</v>
      </c>
      <c r="B21" s="50">
        <v>26</v>
      </c>
      <c r="C21" s="51">
        <v>18</v>
      </c>
      <c r="D21" s="52" t="s">
        <v>113</v>
      </c>
      <c r="E21" s="51">
        <v>599</v>
      </c>
      <c r="F21" s="159">
        <v>6.88</v>
      </c>
      <c r="G21" s="51">
        <f t="shared" si="0"/>
        <v>4121.12</v>
      </c>
      <c r="H21" s="53">
        <f t="shared" si="1"/>
        <v>247.98599999999982</v>
      </c>
      <c r="I21" s="51" t="s">
        <v>338</v>
      </c>
      <c r="K21" s="45">
        <f t="shared" si="2"/>
        <v>18</v>
      </c>
      <c r="L21" s="45" t="str">
        <f t="shared" si="2"/>
        <v>THPT Yên Phong số 2</v>
      </c>
      <c r="M21" s="45">
        <f t="shared" si="3"/>
        <v>247.98599999999982</v>
      </c>
    </row>
    <row r="22" spans="1:13">
      <c r="A22" s="50">
        <v>19</v>
      </c>
      <c r="B22" s="50">
        <v>27</v>
      </c>
      <c r="C22" s="51">
        <v>19</v>
      </c>
      <c r="D22" s="52" t="s">
        <v>103</v>
      </c>
      <c r="E22" s="51">
        <v>325</v>
      </c>
      <c r="F22" s="159">
        <v>7.06</v>
      </c>
      <c r="G22" s="51">
        <f t="shared" si="0"/>
        <v>2294.5</v>
      </c>
      <c r="H22" s="53">
        <f t="shared" si="1"/>
        <v>193.04999999999981</v>
      </c>
      <c r="I22" s="51" t="s">
        <v>338</v>
      </c>
      <c r="K22" s="45">
        <f t="shared" si="2"/>
        <v>19</v>
      </c>
      <c r="L22" s="45" t="str">
        <f t="shared" si="2"/>
        <v>THPT Hoàng Quốc Việt</v>
      </c>
      <c r="M22" s="45">
        <f t="shared" si="3"/>
        <v>193.04999999999981</v>
      </c>
    </row>
    <row r="23" spans="1:13">
      <c r="A23" s="50">
        <v>20</v>
      </c>
      <c r="B23" s="50">
        <v>28</v>
      </c>
      <c r="C23" s="51">
        <v>20</v>
      </c>
      <c r="D23" s="52" t="s">
        <v>114</v>
      </c>
      <c r="E23" s="51">
        <v>251</v>
      </c>
      <c r="F23" s="159">
        <v>7</v>
      </c>
      <c r="G23" s="51">
        <f t="shared" si="0"/>
        <v>1757</v>
      </c>
      <c r="H23" s="53">
        <f t="shared" si="1"/>
        <v>134.03399999999996</v>
      </c>
      <c r="I23" s="51" t="s">
        <v>338</v>
      </c>
      <c r="K23" s="45">
        <f t="shared" si="2"/>
        <v>20</v>
      </c>
      <c r="L23" s="45" t="str">
        <f t="shared" si="2"/>
        <v>THPT Hàm Long</v>
      </c>
      <c r="M23" s="45">
        <f t="shared" si="3"/>
        <v>134.03399999999996</v>
      </c>
    </row>
    <row r="24" spans="1:13">
      <c r="A24" s="50">
        <v>21</v>
      </c>
      <c r="B24" s="50">
        <v>30</v>
      </c>
      <c r="C24" s="51">
        <v>21</v>
      </c>
      <c r="D24" s="52" t="s">
        <v>109</v>
      </c>
      <c r="E24" s="51">
        <v>438</v>
      </c>
      <c r="F24" s="159">
        <v>6.76</v>
      </c>
      <c r="G24" s="51">
        <f t="shared" si="0"/>
        <v>2960.88</v>
      </c>
      <c r="H24" s="53">
        <f t="shared" si="1"/>
        <v>128.77199999999982</v>
      </c>
      <c r="I24" s="51" t="s">
        <v>338</v>
      </c>
      <c r="K24" s="45">
        <f t="shared" si="2"/>
        <v>21</v>
      </c>
      <c r="L24" s="45" t="str">
        <f t="shared" si="2"/>
        <v>THPT Quế Võ số 2</v>
      </c>
      <c r="M24" s="45">
        <f t="shared" si="3"/>
        <v>128.77199999999982</v>
      </c>
    </row>
    <row r="25" spans="1:13">
      <c r="A25" s="50">
        <v>22</v>
      </c>
      <c r="B25" s="50">
        <v>31</v>
      </c>
      <c r="C25" s="51">
        <v>22</v>
      </c>
      <c r="D25" s="52" t="s">
        <v>115</v>
      </c>
      <c r="E25" s="51">
        <v>266</v>
      </c>
      <c r="F25" s="159">
        <v>6.85</v>
      </c>
      <c r="G25" s="51">
        <f t="shared" si="0"/>
        <v>1822.1</v>
      </c>
      <c r="H25" s="53">
        <f t="shared" si="1"/>
        <v>102.14399999999985</v>
      </c>
      <c r="I25" s="51" t="s">
        <v>338</v>
      </c>
      <c r="K25" s="45">
        <f t="shared" si="2"/>
        <v>22</v>
      </c>
      <c r="L25" s="45" t="str">
        <f t="shared" si="2"/>
        <v>THPT Quế Võ số 3</v>
      </c>
      <c r="M25" s="45">
        <f t="shared" si="3"/>
        <v>102.14399999999985</v>
      </c>
    </row>
    <row r="26" spans="1:13">
      <c r="A26" s="50">
        <v>23</v>
      </c>
      <c r="B26" s="50">
        <v>32</v>
      </c>
      <c r="C26" s="51">
        <v>23</v>
      </c>
      <c r="D26" s="52" t="s">
        <v>383</v>
      </c>
      <c r="E26" s="51">
        <v>16</v>
      </c>
      <c r="F26" s="159">
        <v>7.66</v>
      </c>
      <c r="G26" s="51">
        <f t="shared" si="0"/>
        <v>122.56</v>
      </c>
      <c r="H26" s="53">
        <f t="shared" si="1"/>
        <v>19.103999999999999</v>
      </c>
      <c r="I26" s="51" t="s">
        <v>338</v>
      </c>
      <c r="K26" s="45">
        <f t="shared" si="2"/>
        <v>23</v>
      </c>
      <c r="L26" s="45" t="str">
        <f t="shared" si="2"/>
        <v>PT Quốc tế Kinh Bắc</v>
      </c>
      <c r="M26" s="45">
        <f t="shared" si="3"/>
        <v>19.103999999999999</v>
      </c>
    </row>
    <row r="27" spans="1:13">
      <c r="A27" s="50">
        <v>24</v>
      </c>
      <c r="B27" s="50">
        <v>33</v>
      </c>
      <c r="C27" s="51">
        <v>24</v>
      </c>
      <c r="D27" s="52" t="s">
        <v>60</v>
      </c>
      <c r="E27" s="51">
        <v>292</v>
      </c>
      <c r="F27" s="159">
        <v>6.52</v>
      </c>
      <c r="G27" s="51">
        <f t="shared" si="0"/>
        <v>1903.84</v>
      </c>
      <c r="H27" s="53">
        <f t="shared" si="1"/>
        <v>15.767999999999819</v>
      </c>
      <c r="I27" s="51" t="s">
        <v>338</v>
      </c>
      <c r="K27" s="45">
        <f t="shared" si="2"/>
        <v>24</v>
      </c>
      <c r="L27" s="45" t="str">
        <f t="shared" si="2"/>
        <v>THPT Lý Thường Kiệt</v>
      </c>
      <c r="M27" s="45">
        <f t="shared" si="3"/>
        <v>15.767999999999819</v>
      </c>
    </row>
    <row r="28" spans="1:13">
      <c r="A28" s="50">
        <v>25</v>
      </c>
      <c r="B28" s="50">
        <v>35</v>
      </c>
      <c r="C28" s="92">
        <v>1</v>
      </c>
      <c r="D28" s="93" t="s">
        <v>214</v>
      </c>
      <c r="E28" s="92">
        <v>47</v>
      </c>
      <c r="F28" s="161">
        <v>6.4</v>
      </c>
      <c r="G28" s="92">
        <f t="shared" si="0"/>
        <v>300.8</v>
      </c>
      <c r="H28" s="94">
        <f t="shared" si="1"/>
        <v>-3.1019999999999923</v>
      </c>
      <c r="I28" s="91" t="s">
        <v>339</v>
      </c>
      <c r="K28" s="45">
        <f t="shared" si="2"/>
        <v>1</v>
      </c>
      <c r="L28" s="45" t="str">
        <f t="shared" si="2"/>
        <v>Trường Phổ thông IVS</v>
      </c>
      <c r="M28" s="45">
        <f t="shared" si="3"/>
        <v>-3.1019999999999923</v>
      </c>
    </row>
    <row r="29" spans="1:13">
      <c r="A29" s="50">
        <v>26</v>
      </c>
      <c r="B29" s="50">
        <v>36</v>
      </c>
      <c r="C29" s="92">
        <v>2</v>
      </c>
      <c r="D29" s="93" t="s">
        <v>117</v>
      </c>
      <c r="E29" s="92">
        <v>23</v>
      </c>
      <c r="F29" s="161">
        <v>6.09</v>
      </c>
      <c r="G29" s="92">
        <f t="shared" si="0"/>
        <v>140.07</v>
      </c>
      <c r="H29" s="94">
        <f t="shared" si="1"/>
        <v>-8.6480000000000068</v>
      </c>
      <c r="I29" s="91" t="s">
        <v>339</v>
      </c>
      <c r="K29" s="45">
        <f t="shared" si="2"/>
        <v>2</v>
      </c>
      <c r="L29" s="45" t="str">
        <f t="shared" si="2"/>
        <v>PTLC Lý Công Uẩn</v>
      </c>
      <c r="M29" s="45">
        <f t="shared" si="3"/>
        <v>-8.6480000000000068</v>
      </c>
    </row>
    <row r="30" spans="1:13">
      <c r="A30" s="50">
        <v>27</v>
      </c>
      <c r="B30" s="50">
        <v>37</v>
      </c>
      <c r="C30" s="92">
        <v>3</v>
      </c>
      <c r="D30" s="93" t="s">
        <v>122</v>
      </c>
      <c r="E30" s="92">
        <v>19</v>
      </c>
      <c r="F30" s="161">
        <v>5.33</v>
      </c>
      <c r="G30" s="92">
        <f t="shared" si="0"/>
        <v>101.27</v>
      </c>
      <c r="H30" s="94">
        <f t="shared" si="1"/>
        <v>-21.584000000000003</v>
      </c>
      <c r="I30" s="91" t="s">
        <v>339</v>
      </c>
      <c r="K30" s="45">
        <f t="shared" si="2"/>
        <v>3</v>
      </c>
      <c r="L30" s="45" t="str">
        <f t="shared" si="2"/>
        <v>PTLC Lương Thế Vinh</v>
      </c>
      <c r="M30" s="45">
        <f t="shared" si="3"/>
        <v>-21.584000000000003</v>
      </c>
    </row>
    <row r="31" spans="1:13">
      <c r="A31" s="50">
        <v>28</v>
      </c>
      <c r="B31" s="50">
        <v>42</v>
      </c>
      <c r="C31" s="92">
        <v>4</v>
      </c>
      <c r="D31" s="93" t="s">
        <v>46</v>
      </c>
      <c r="E31" s="92">
        <v>28</v>
      </c>
      <c r="F31" s="161">
        <v>3.99</v>
      </c>
      <c r="G31" s="92">
        <f t="shared" si="0"/>
        <v>111.72</v>
      </c>
      <c r="H31" s="94">
        <f t="shared" si="1"/>
        <v>-69.328000000000003</v>
      </c>
      <c r="I31" s="91" t="s">
        <v>339</v>
      </c>
      <c r="K31" s="45">
        <f t="shared" si="2"/>
        <v>4</v>
      </c>
      <c r="L31" s="45" t="str">
        <f t="shared" si="2"/>
        <v>THPT Lê Quý Đôn</v>
      </c>
      <c r="M31" s="45">
        <f t="shared" si="3"/>
        <v>-69.328000000000003</v>
      </c>
    </row>
    <row r="32" spans="1:13">
      <c r="A32" s="50">
        <v>29</v>
      </c>
      <c r="B32" s="50">
        <v>47</v>
      </c>
      <c r="C32" s="92">
        <v>5</v>
      </c>
      <c r="D32" s="93" t="s">
        <v>215</v>
      </c>
      <c r="E32" s="92">
        <v>29</v>
      </c>
      <c r="F32" s="161">
        <v>4.07</v>
      </c>
      <c r="G32" s="92">
        <f t="shared" si="0"/>
        <v>118.03</v>
      </c>
      <c r="H32" s="94">
        <f t="shared" si="1"/>
        <v>-69.483999999999995</v>
      </c>
      <c r="I32" s="91" t="s">
        <v>339</v>
      </c>
      <c r="K32" s="45">
        <f t="shared" si="2"/>
        <v>5</v>
      </c>
      <c r="L32" s="45" t="str">
        <f t="shared" si="2"/>
        <v>PT NKTDTT Olympic</v>
      </c>
      <c r="M32" s="45">
        <f t="shared" si="3"/>
        <v>-69.483999999999995</v>
      </c>
    </row>
    <row r="33" spans="1:13">
      <c r="A33" s="50">
        <v>30</v>
      </c>
      <c r="B33" s="50">
        <v>48</v>
      </c>
      <c r="C33" s="92">
        <v>6</v>
      </c>
      <c r="D33" s="93" t="s">
        <v>384</v>
      </c>
      <c r="E33" s="92">
        <v>42</v>
      </c>
      <c r="F33" s="161">
        <v>4.3600000000000003</v>
      </c>
      <c r="G33" s="92">
        <f t="shared" si="0"/>
        <v>183.12</v>
      </c>
      <c r="H33" s="94">
        <f t="shared" si="1"/>
        <v>-88.451999999999998</v>
      </c>
      <c r="I33" s="91" t="s">
        <v>339</v>
      </c>
      <c r="K33" s="45">
        <f t="shared" si="2"/>
        <v>6</v>
      </c>
      <c r="L33" s="45" t="str">
        <f t="shared" si="2"/>
        <v>CĐ Hưng Yên</v>
      </c>
      <c r="M33" s="45">
        <f t="shared" si="3"/>
        <v>-88.451999999999998</v>
      </c>
    </row>
    <row r="34" spans="1:13">
      <c r="A34" s="50">
        <v>31</v>
      </c>
      <c r="B34" s="50">
        <v>49</v>
      </c>
      <c r="C34" s="92">
        <v>7</v>
      </c>
      <c r="D34" s="93" t="s">
        <v>116</v>
      </c>
      <c r="E34" s="92">
        <v>481</v>
      </c>
      <c r="F34" s="161">
        <v>6.25</v>
      </c>
      <c r="G34" s="92">
        <f t="shared" si="0"/>
        <v>3006.25</v>
      </c>
      <c r="H34" s="94">
        <f t="shared" si="1"/>
        <v>-103.89600000000009</v>
      </c>
      <c r="I34" s="91" t="s">
        <v>339</v>
      </c>
      <c r="K34" s="45">
        <f t="shared" si="2"/>
        <v>7</v>
      </c>
      <c r="L34" s="45" t="str">
        <f t="shared" si="2"/>
        <v>THPT Nguyễn Du</v>
      </c>
      <c r="M34" s="45">
        <f t="shared" si="3"/>
        <v>-103.89600000000009</v>
      </c>
    </row>
    <row r="35" spans="1:13">
      <c r="A35" s="50">
        <v>32</v>
      </c>
      <c r="B35" s="50">
        <v>50</v>
      </c>
      <c r="C35" s="92">
        <v>8</v>
      </c>
      <c r="D35" s="93" t="s">
        <v>128</v>
      </c>
      <c r="E35" s="92">
        <v>66</v>
      </c>
      <c r="F35" s="161">
        <v>4.7699999999999996</v>
      </c>
      <c r="G35" s="92">
        <f t="shared" si="0"/>
        <v>314.82</v>
      </c>
      <c r="H35" s="94">
        <f t="shared" si="1"/>
        <v>-111.93600000000004</v>
      </c>
      <c r="I35" s="91" t="s">
        <v>339</v>
      </c>
      <c r="K35" s="45">
        <f t="shared" si="2"/>
        <v>8</v>
      </c>
      <c r="L35" s="45" t="str">
        <f t="shared" si="2"/>
        <v>THPT Lương Tài số 3</v>
      </c>
      <c r="M35" s="45">
        <f t="shared" si="3"/>
        <v>-111.93600000000004</v>
      </c>
    </row>
    <row r="36" spans="1:13">
      <c r="A36" s="50">
        <v>33</v>
      </c>
      <c r="B36" s="50">
        <v>51</v>
      </c>
      <c r="C36" s="92">
        <v>9</v>
      </c>
      <c r="D36" s="93" t="s">
        <v>26</v>
      </c>
      <c r="E36" s="92">
        <v>100</v>
      </c>
      <c r="F36" s="161">
        <v>5.0999999999999996</v>
      </c>
      <c r="G36" s="92">
        <f t="shared" si="0"/>
        <v>509.99999999999994</v>
      </c>
      <c r="H36" s="94">
        <f t="shared" si="1"/>
        <v>-136.60000000000005</v>
      </c>
      <c r="I36" s="91" t="s">
        <v>339</v>
      </c>
      <c r="K36" s="45">
        <f t="shared" si="2"/>
        <v>9</v>
      </c>
      <c r="L36" s="45" t="str">
        <f t="shared" si="2"/>
        <v>THPT Trần Hưng Đạo</v>
      </c>
      <c r="M36" s="45">
        <f t="shared" si="3"/>
        <v>-136.60000000000005</v>
      </c>
    </row>
    <row r="37" spans="1:13">
      <c r="A37" s="50">
        <v>34</v>
      </c>
      <c r="B37" s="50">
        <v>53</v>
      </c>
      <c r="C37" s="92">
        <v>10</v>
      </c>
      <c r="D37" s="93" t="s">
        <v>118</v>
      </c>
      <c r="E37" s="92">
        <v>275</v>
      </c>
      <c r="F37" s="161">
        <v>5.94</v>
      </c>
      <c r="G37" s="92">
        <f t="shared" si="0"/>
        <v>1633.5</v>
      </c>
      <c r="H37" s="94">
        <f t="shared" si="1"/>
        <v>-144.64999999999995</v>
      </c>
      <c r="I37" s="91" t="s">
        <v>339</v>
      </c>
      <c r="K37" s="45">
        <f t="shared" si="2"/>
        <v>10</v>
      </c>
      <c r="L37" s="45" t="str">
        <f t="shared" si="2"/>
        <v>TT GDNN-GDTX Yên Phong</v>
      </c>
      <c r="M37" s="45">
        <f t="shared" si="3"/>
        <v>-144.64999999999995</v>
      </c>
    </row>
    <row r="38" spans="1:13">
      <c r="A38" s="50">
        <v>35</v>
      </c>
      <c r="B38" s="50">
        <v>54</v>
      </c>
      <c r="C38" s="92">
        <v>11</v>
      </c>
      <c r="D38" s="93" t="s">
        <v>216</v>
      </c>
      <c r="E38" s="92">
        <v>86</v>
      </c>
      <c r="F38" s="161">
        <v>4.4400000000000004</v>
      </c>
      <c r="G38" s="92">
        <f t="shared" si="0"/>
        <v>381.84000000000003</v>
      </c>
      <c r="H38" s="94">
        <f t="shared" si="1"/>
        <v>-174.23599999999999</v>
      </c>
      <c r="I38" s="91" t="s">
        <v>339</v>
      </c>
      <c r="K38" s="45">
        <f t="shared" si="2"/>
        <v>11</v>
      </c>
      <c r="L38" s="45" t="str">
        <f t="shared" si="2"/>
        <v>CĐ Thủy sản</v>
      </c>
      <c r="M38" s="45">
        <f t="shared" si="3"/>
        <v>-174.23599999999999</v>
      </c>
    </row>
    <row r="39" spans="1:13">
      <c r="A39" s="50">
        <v>36</v>
      </c>
      <c r="B39" s="50">
        <v>55</v>
      </c>
      <c r="C39" s="92">
        <v>12</v>
      </c>
      <c r="D39" s="93" t="s">
        <v>120</v>
      </c>
      <c r="E39" s="92">
        <v>88</v>
      </c>
      <c r="F39" s="161">
        <v>4.46</v>
      </c>
      <c r="G39" s="92">
        <f t="shared" si="0"/>
        <v>392.48</v>
      </c>
      <c r="H39" s="94">
        <f t="shared" si="1"/>
        <v>-176.52800000000002</v>
      </c>
      <c r="I39" s="91" t="s">
        <v>339</v>
      </c>
      <c r="K39" s="45">
        <f t="shared" si="2"/>
        <v>12</v>
      </c>
      <c r="L39" s="45" t="str">
        <f t="shared" si="2"/>
        <v>THPT Kinh Bắc</v>
      </c>
      <c r="M39" s="45">
        <f t="shared" si="3"/>
        <v>-176.52800000000002</v>
      </c>
    </row>
    <row r="40" spans="1:13">
      <c r="A40" s="50">
        <v>37</v>
      </c>
      <c r="B40" s="50">
        <v>56</v>
      </c>
      <c r="C40" s="92">
        <v>13</v>
      </c>
      <c r="D40" s="93" t="s">
        <v>125</v>
      </c>
      <c r="E40" s="92">
        <v>132</v>
      </c>
      <c r="F40" s="161">
        <v>4.8899999999999997</v>
      </c>
      <c r="G40" s="92">
        <f t="shared" si="0"/>
        <v>645.4799999999999</v>
      </c>
      <c r="H40" s="94">
        <f t="shared" si="1"/>
        <v>-208.03200000000007</v>
      </c>
      <c r="I40" s="91" t="s">
        <v>339</v>
      </c>
      <c r="K40" s="45">
        <f t="shared" si="2"/>
        <v>13</v>
      </c>
      <c r="L40" s="45" t="str">
        <f t="shared" si="2"/>
        <v>TT GDNN-GDTX Tiên Du</v>
      </c>
      <c r="M40" s="45">
        <f t="shared" si="3"/>
        <v>-208.03200000000007</v>
      </c>
    </row>
    <row r="41" spans="1:13">
      <c r="A41" s="50"/>
      <c r="B41" s="50"/>
      <c r="C41" s="92">
        <v>14</v>
      </c>
      <c r="D41" s="93" t="s">
        <v>124</v>
      </c>
      <c r="E41" s="92">
        <v>123</v>
      </c>
      <c r="F41" s="161">
        <v>4.7300000000000004</v>
      </c>
      <c r="G41" s="92">
        <f t="shared" si="0"/>
        <v>581.79000000000008</v>
      </c>
      <c r="H41" s="94">
        <f t="shared" si="1"/>
        <v>-213.52799999999996</v>
      </c>
      <c r="I41" s="91" t="s">
        <v>339</v>
      </c>
      <c r="K41" s="45">
        <f t="shared" si="2"/>
        <v>14</v>
      </c>
      <c r="L41" s="45" t="str">
        <f t="shared" si="2"/>
        <v>THPT Trần Nhân Tông</v>
      </c>
      <c r="M41" s="45">
        <f t="shared" si="3"/>
        <v>-213.52799999999996</v>
      </c>
    </row>
    <row r="42" spans="1:13">
      <c r="A42" s="50">
        <v>38</v>
      </c>
      <c r="B42" s="50">
        <v>60</v>
      </c>
      <c r="C42" s="92">
        <v>15</v>
      </c>
      <c r="D42" s="93" t="s">
        <v>385</v>
      </c>
      <c r="E42" s="92">
        <v>108</v>
      </c>
      <c r="F42" s="161">
        <v>4.29</v>
      </c>
      <c r="G42" s="92">
        <f t="shared" si="0"/>
        <v>463.32</v>
      </c>
      <c r="H42" s="94">
        <f t="shared" si="1"/>
        <v>-235.00800000000001</v>
      </c>
      <c r="I42" s="91" t="s">
        <v>339</v>
      </c>
      <c r="K42" s="45">
        <f t="shared" si="2"/>
        <v>15</v>
      </c>
      <c r="L42" s="45" t="str">
        <f t="shared" si="2"/>
        <v>TT GDNN-GDTX Lương Tài</v>
      </c>
      <c r="M42" s="45">
        <f t="shared" si="3"/>
        <v>-235.00800000000001</v>
      </c>
    </row>
    <row r="43" spans="1:13">
      <c r="A43" s="50">
        <v>39</v>
      </c>
      <c r="B43" s="50">
        <v>64</v>
      </c>
      <c r="C43" s="92">
        <v>16</v>
      </c>
      <c r="D43" s="93" t="s">
        <v>386</v>
      </c>
      <c r="E43" s="92">
        <v>146</v>
      </c>
      <c r="F43" s="161">
        <v>4.8</v>
      </c>
      <c r="G43" s="92">
        <f t="shared" si="0"/>
        <v>700.8</v>
      </c>
      <c r="H43" s="94">
        <f t="shared" si="1"/>
        <v>-243.23600000000005</v>
      </c>
      <c r="I43" s="91" t="s">
        <v>339</v>
      </c>
      <c r="K43" s="45">
        <f t="shared" si="2"/>
        <v>16</v>
      </c>
      <c r="L43" s="45" t="str">
        <f t="shared" si="2"/>
        <v>TT GDNN-GDTX Bắc Ninh</v>
      </c>
      <c r="M43" s="45">
        <f t="shared" si="3"/>
        <v>-243.23600000000005</v>
      </c>
    </row>
    <row r="44" spans="1:13">
      <c r="A44" s="50">
        <v>40</v>
      </c>
      <c r="B44" s="50">
        <v>65</v>
      </c>
      <c r="C44" s="92">
        <v>17</v>
      </c>
      <c r="D44" s="93" t="s">
        <v>123</v>
      </c>
      <c r="E44" s="92">
        <v>494</v>
      </c>
      <c r="F44" s="161">
        <v>5.97</v>
      </c>
      <c r="G44" s="92">
        <f t="shared" si="0"/>
        <v>2949.18</v>
      </c>
      <c r="H44" s="94">
        <f t="shared" si="1"/>
        <v>-245.02400000000023</v>
      </c>
      <c r="I44" s="91" t="s">
        <v>339</v>
      </c>
      <c r="K44" s="45">
        <f t="shared" si="2"/>
        <v>17</v>
      </c>
      <c r="L44" s="45" t="str">
        <f t="shared" si="2"/>
        <v>THPT Từ Sơn</v>
      </c>
      <c r="M44" s="45">
        <f t="shared" si="3"/>
        <v>-245.02400000000023</v>
      </c>
    </row>
    <row r="45" spans="1:13">
      <c r="A45" s="50">
        <v>41</v>
      </c>
      <c r="B45" s="50">
        <v>66</v>
      </c>
      <c r="C45" s="92">
        <v>18</v>
      </c>
      <c r="D45" s="93" t="s">
        <v>387</v>
      </c>
      <c r="E45" s="92">
        <v>270</v>
      </c>
      <c r="F45" s="161">
        <v>5.29</v>
      </c>
      <c r="G45" s="92">
        <f t="shared" si="0"/>
        <v>1428.3</v>
      </c>
      <c r="H45" s="94">
        <f t="shared" si="1"/>
        <v>-317.52000000000004</v>
      </c>
      <c r="I45" s="91" t="s">
        <v>339</v>
      </c>
      <c r="K45" s="45">
        <f t="shared" si="2"/>
        <v>18</v>
      </c>
      <c r="L45" s="45" t="str">
        <f t="shared" si="2"/>
        <v>TT GDNN-GDTX Gia Bình</v>
      </c>
      <c r="M45" s="45">
        <f t="shared" si="3"/>
        <v>-317.52000000000004</v>
      </c>
    </row>
    <row r="46" spans="1:13">
      <c r="A46" s="50">
        <v>42</v>
      </c>
      <c r="B46" s="50">
        <v>67</v>
      </c>
      <c r="C46" s="92">
        <v>19</v>
      </c>
      <c r="D46" s="93" t="s">
        <v>65</v>
      </c>
      <c r="E46" s="92">
        <v>381</v>
      </c>
      <c r="F46" s="161">
        <v>5.62</v>
      </c>
      <c r="G46" s="92">
        <f t="shared" si="0"/>
        <v>2141.2200000000003</v>
      </c>
      <c r="H46" s="94">
        <f t="shared" si="1"/>
        <v>-322.32600000000002</v>
      </c>
      <c r="I46" s="91" t="s">
        <v>339</v>
      </c>
      <c r="K46" s="45">
        <f t="shared" si="2"/>
        <v>19</v>
      </c>
      <c r="L46" s="45" t="str">
        <f t="shared" si="2"/>
        <v>THPT Nguyễn Trãi</v>
      </c>
      <c r="M46" s="45">
        <f t="shared" si="3"/>
        <v>-322.32600000000002</v>
      </c>
    </row>
    <row r="47" spans="1:13">
      <c r="A47" s="50">
        <v>43</v>
      </c>
      <c r="B47" s="50">
        <v>68</v>
      </c>
      <c r="C47" s="92">
        <v>20</v>
      </c>
      <c r="D47" s="93" t="s">
        <v>119</v>
      </c>
      <c r="E47" s="92">
        <v>272</v>
      </c>
      <c r="F47" s="161">
        <v>5.16</v>
      </c>
      <c r="G47" s="92">
        <f t="shared" si="0"/>
        <v>1403.52</v>
      </c>
      <c r="H47" s="94">
        <f t="shared" si="1"/>
        <v>-355.23200000000003</v>
      </c>
      <c r="I47" s="91" t="s">
        <v>339</v>
      </c>
      <c r="K47" s="45">
        <f t="shared" si="2"/>
        <v>20</v>
      </c>
      <c r="L47" s="45" t="str">
        <f t="shared" si="2"/>
        <v>THPT Phố Mới</v>
      </c>
      <c r="M47" s="45">
        <f t="shared" si="3"/>
        <v>-355.23200000000003</v>
      </c>
    </row>
    <row r="48" spans="1:13">
      <c r="A48" s="50">
        <v>44</v>
      </c>
      <c r="B48" s="50">
        <v>69</v>
      </c>
      <c r="C48" s="92">
        <v>21</v>
      </c>
      <c r="D48" s="93" t="s">
        <v>121</v>
      </c>
      <c r="E48" s="92">
        <v>216</v>
      </c>
      <c r="F48" s="161">
        <v>4.63</v>
      </c>
      <c r="G48" s="92">
        <f t="shared" si="0"/>
        <v>1000.0799999999999</v>
      </c>
      <c r="H48" s="94">
        <f t="shared" si="1"/>
        <v>-396.57600000000008</v>
      </c>
      <c r="I48" s="91" t="s">
        <v>339</v>
      </c>
      <c r="K48" s="45">
        <f t="shared" si="2"/>
        <v>21</v>
      </c>
      <c r="L48" s="45" t="str">
        <f t="shared" si="2"/>
        <v>TT GDNN-GDTX Từ Sơn</v>
      </c>
      <c r="M48" s="45">
        <f t="shared" si="3"/>
        <v>-396.57600000000008</v>
      </c>
    </row>
    <row r="49" spans="1:13">
      <c r="A49" s="50">
        <v>45</v>
      </c>
      <c r="B49" s="50">
        <v>70</v>
      </c>
      <c r="C49" s="92">
        <v>22</v>
      </c>
      <c r="D49" s="93" t="s">
        <v>126</v>
      </c>
      <c r="E49" s="92">
        <v>229</v>
      </c>
      <c r="F49" s="161">
        <v>4.72</v>
      </c>
      <c r="G49" s="92">
        <f t="shared" si="0"/>
        <v>1080.8799999999999</v>
      </c>
      <c r="H49" s="94">
        <f t="shared" si="1"/>
        <v>-399.83400000000012</v>
      </c>
      <c r="I49" s="91" t="s">
        <v>339</v>
      </c>
      <c r="K49" s="45">
        <f t="shared" si="2"/>
        <v>22</v>
      </c>
      <c r="L49" s="45" t="str">
        <f t="shared" si="2"/>
        <v>TT GDTX Bắc Ninh</v>
      </c>
      <c r="M49" s="45">
        <f t="shared" si="3"/>
        <v>-399.83400000000012</v>
      </c>
    </row>
    <row r="50" spans="1:13">
      <c r="A50" s="50">
        <v>46</v>
      </c>
      <c r="B50" s="50">
        <v>72</v>
      </c>
      <c r="C50" s="92">
        <v>23</v>
      </c>
      <c r="D50" s="93" t="s">
        <v>127</v>
      </c>
      <c r="E50" s="92">
        <v>395</v>
      </c>
      <c r="F50" s="161">
        <v>4.79</v>
      </c>
      <c r="G50" s="92">
        <f t="shared" si="0"/>
        <v>1892.05</v>
      </c>
      <c r="H50" s="94">
        <f t="shared" si="1"/>
        <v>-662.0200000000001</v>
      </c>
      <c r="I50" s="91" t="s">
        <v>339</v>
      </c>
      <c r="K50" s="45">
        <f t="shared" si="2"/>
        <v>23</v>
      </c>
      <c r="L50" s="45" t="str">
        <f t="shared" si="2"/>
        <v>TT GDTX Thuận Thành</v>
      </c>
      <c r="M50" s="45">
        <f t="shared" si="3"/>
        <v>-662.0200000000001</v>
      </c>
    </row>
    <row r="51" spans="1:13" s="56" customFormat="1">
      <c r="A51" s="54"/>
      <c r="B51" s="54"/>
      <c r="C51" s="51"/>
      <c r="D51" s="55" t="s">
        <v>217</v>
      </c>
      <c r="E51" s="55">
        <f>SUM(E4:E50)</f>
        <v>15359</v>
      </c>
      <c r="F51" s="55">
        <v>6.88</v>
      </c>
      <c r="G51" s="51">
        <f t="shared" si="0"/>
        <v>105669.92</v>
      </c>
      <c r="H51" s="53">
        <f t="shared" si="1"/>
        <v>6358.6259999999957</v>
      </c>
      <c r="I51" s="45"/>
      <c r="J51" s="45"/>
      <c r="K51" s="45">
        <f t="shared" si="2"/>
        <v>0</v>
      </c>
      <c r="L51" s="45" t="str">
        <f t="shared" si="2"/>
        <v>Cộng</v>
      </c>
      <c r="M51" s="45">
        <f t="shared" si="3"/>
        <v>6358.6259999999957</v>
      </c>
    </row>
    <row r="52" spans="1:13" s="56" customFormat="1">
      <c r="C52" s="51"/>
      <c r="D52" s="57" t="s">
        <v>218</v>
      </c>
      <c r="E52" s="55"/>
      <c r="F52" s="55">
        <v>6.4660000000000002</v>
      </c>
      <c r="G52" s="51"/>
      <c r="H52" s="53"/>
      <c r="I52" s="45"/>
      <c r="J52" s="45"/>
      <c r="K52" s="45">
        <f t="shared" si="2"/>
        <v>0</v>
      </c>
      <c r="L52" s="45" t="str">
        <f t="shared" si="2"/>
        <v>Toàn quốc</v>
      </c>
      <c r="M52" s="45">
        <f t="shared" si="3"/>
        <v>0</v>
      </c>
    </row>
    <row r="53" spans="1:13">
      <c r="A53" s="44"/>
    </row>
  </sheetData>
  <mergeCells count="2">
    <mergeCell ref="C1:I1"/>
    <mergeCell ref="C2:I2"/>
  </mergeCells>
  <pageMargins left="0.8510416666666667" right="0.48489583333333336" top="0.53125" bottom="0.44791666666666669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27A4-DA81-4A3E-836E-AE3BBC02F7E5}">
  <dimension ref="A1:N46"/>
  <sheetViews>
    <sheetView view="pageLayout" topLeftCell="C1" zoomScale="85" zoomScaleNormal="100" zoomScalePageLayoutView="85" workbookViewId="0">
      <selection activeCell="H18" sqref="H18"/>
    </sheetView>
  </sheetViews>
  <sheetFormatPr defaultRowHeight="15.75"/>
  <cols>
    <col min="1" max="2" width="0" style="45" hidden="1" customWidth="1"/>
    <col min="3" max="3" width="4.5703125" style="45" customWidth="1"/>
    <col min="4" max="4" width="27.85546875" style="45" customWidth="1"/>
    <col min="5" max="5" width="8.28515625" style="58" customWidth="1"/>
    <col min="6" max="6" width="6.5703125" style="58" customWidth="1"/>
    <col min="7" max="7" width="11" style="58" customWidth="1"/>
    <col min="8" max="8" width="11.28515625" style="45" customWidth="1"/>
    <col min="9" max="9" width="5.42578125" style="45" customWidth="1"/>
    <col min="10" max="10" width="19.85546875" style="45" customWidth="1"/>
    <col min="11" max="12" width="9.140625" style="45"/>
    <col min="13" max="13" width="11" style="45" customWidth="1"/>
    <col min="14" max="16384" width="9.140625" style="45"/>
  </cols>
  <sheetData>
    <row r="1" spans="1:14">
      <c r="A1" s="44" t="s">
        <v>430</v>
      </c>
      <c r="C1" s="267" t="s">
        <v>431</v>
      </c>
      <c r="D1" s="267"/>
      <c r="E1" s="267"/>
      <c r="F1" s="267"/>
      <c r="G1" s="267"/>
      <c r="H1" s="267"/>
      <c r="I1" s="149"/>
    </row>
    <row r="2" spans="1:14">
      <c r="C2" s="268" t="s">
        <v>382</v>
      </c>
      <c r="D2" s="268"/>
      <c r="E2" s="268"/>
      <c r="F2" s="268"/>
      <c r="G2" s="268"/>
      <c r="H2" s="268"/>
      <c r="I2" s="149"/>
    </row>
    <row r="3" spans="1:14" ht="23.25" customHeight="1">
      <c r="A3" s="46" t="s">
        <v>209</v>
      </c>
      <c r="B3" s="47" t="s">
        <v>210</v>
      </c>
      <c r="C3" s="48" t="s">
        <v>0</v>
      </c>
      <c r="D3" s="46" t="s">
        <v>211</v>
      </c>
      <c r="E3" s="48" t="s">
        <v>212</v>
      </c>
      <c r="F3" s="49" t="s">
        <v>2</v>
      </c>
      <c r="G3" s="48" t="s">
        <v>213</v>
      </c>
      <c r="H3" s="48" t="s">
        <v>232</v>
      </c>
      <c r="I3" s="48" t="s">
        <v>0</v>
      </c>
      <c r="J3" s="46" t="s">
        <v>211</v>
      </c>
      <c r="K3" s="48" t="s">
        <v>212</v>
      </c>
      <c r="L3" s="49" t="s">
        <v>2</v>
      </c>
      <c r="M3" s="48" t="s">
        <v>213</v>
      </c>
      <c r="N3" s="48" t="s">
        <v>232</v>
      </c>
    </row>
    <row r="4" spans="1:14">
      <c r="A4" s="50">
        <v>1</v>
      </c>
      <c r="B4" s="50">
        <v>9</v>
      </c>
      <c r="C4" s="51">
        <v>1</v>
      </c>
      <c r="D4" s="52" t="s">
        <v>432</v>
      </c>
      <c r="E4" s="51">
        <v>687</v>
      </c>
      <c r="F4" s="159">
        <v>7.86</v>
      </c>
      <c r="G4" s="51">
        <f t="shared" ref="G4:G44" si="0">E4*F4</f>
        <v>5399.8200000000006</v>
      </c>
      <c r="H4" s="53">
        <v>957.67800000000011</v>
      </c>
      <c r="I4" s="51">
        <v>13</v>
      </c>
      <c r="J4" s="52" t="s">
        <v>433</v>
      </c>
      <c r="K4" s="51">
        <v>486</v>
      </c>
      <c r="L4" s="159">
        <v>7.33</v>
      </c>
      <c r="M4" s="51">
        <f t="shared" ref="M4:M15" si="1">K4*L4</f>
        <v>3562.38</v>
      </c>
      <c r="N4" s="53">
        <v>419.90399999999994</v>
      </c>
    </row>
    <row r="5" spans="1:14">
      <c r="A5" s="50">
        <v>2</v>
      </c>
      <c r="B5" s="50">
        <v>10</v>
      </c>
      <c r="C5" s="51">
        <v>2</v>
      </c>
      <c r="D5" s="52" t="s">
        <v>434</v>
      </c>
      <c r="E5" s="51">
        <v>585</v>
      </c>
      <c r="F5" s="159">
        <v>8.0399999999999991</v>
      </c>
      <c r="G5" s="51">
        <f t="shared" si="0"/>
        <v>4703.3999999999996</v>
      </c>
      <c r="H5" s="53">
        <v>920.7899999999994</v>
      </c>
      <c r="I5" s="51">
        <v>14</v>
      </c>
      <c r="J5" s="52" t="s">
        <v>435</v>
      </c>
      <c r="K5" s="51">
        <v>494</v>
      </c>
      <c r="L5" s="159">
        <v>7.31</v>
      </c>
      <c r="M5" s="51">
        <f t="shared" si="1"/>
        <v>3611.14</v>
      </c>
      <c r="N5" s="53">
        <v>416.93599999999969</v>
      </c>
    </row>
    <row r="6" spans="1:14">
      <c r="A6" s="50">
        <v>3</v>
      </c>
      <c r="B6" s="50">
        <v>11</v>
      </c>
      <c r="C6" s="51">
        <v>3</v>
      </c>
      <c r="D6" s="52" t="s">
        <v>436</v>
      </c>
      <c r="E6" s="51">
        <v>635</v>
      </c>
      <c r="F6" s="159">
        <v>7.82</v>
      </c>
      <c r="G6" s="51">
        <f t="shared" si="0"/>
        <v>4965.7</v>
      </c>
      <c r="H6" s="53">
        <v>859.79000000000008</v>
      </c>
      <c r="I6" s="51">
        <v>15</v>
      </c>
      <c r="J6" s="52" t="s">
        <v>437</v>
      </c>
      <c r="K6" s="51">
        <v>545</v>
      </c>
      <c r="L6" s="159">
        <v>7.06</v>
      </c>
      <c r="M6" s="51">
        <f t="shared" si="1"/>
        <v>3847.7</v>
      </c>
      <c r="N6" s="53">
        <v>323.72999999999968</v>
      </c>
    </row>
    <row r="7" spans="1:14">
      <c r="A7" s="50">
        <v>4</v>
      </c>
      <c r="B7" s="50">
        <v>12</v>
      </c>
      <c r="C7" s="51">
        <v>4</v>
      </c>
      <c r="D7" s="52" t="s">
        <v>438</v>
      </c>
      <c r="E7" s="51">
        <v>526</v>
      </c>
      <c r="F7" s="159">
        <v>7.91</v>
      </c>
      <c r="G7" s="51">
        <f t="shared" si="0"/>
        <v>4160.66</v>
      </c>
      <c r="H7" s="53">
        <v>759.54399999999998</v>
      </c>
      <c r="I7" s="51">
        <v>16</v>
      </c>
      <c r="J7" s="52" t="s">
        <v>6</v>
      </c>
      <c r="K7" s="51">
        <v>492</v>
      </c>
      <c r="L7" s="159">
        <v>7.12</v>
      </c>
      <c r="M7" s="51">
        <f t="shared" si="1"/>
        <v>3503.04</v>
      </c>
      <c r="N7" s="53">
        <v>321.76799999999997</v>
      </c>
    </row>
    <row r="8" spans="1:14">
      <c r="A8" s="50">
        <v>5</v>
      </c>
      <c r="B8" s="50">
        <v>13</v>
      </c>
      <c r="C8" s="51">
        <v>5</v>
      </c>
      <c r="D8" s="52" t="s">
        <v>439</v>
      </c>
      <c r="E8" s="51">
        <v>645</v>
      </c>
      <c r="F8" s="159">
        <v>7.64</v>
      </c>
      <c r="G8" s="51">
        <f t="shared" si="0"/>
        <v>4927.8</v>
      </c>
      <c r="H8" s="53">
        <v>757.22999999999968</v>
      </c>
      <c r="I8" s="51">
        <v>17</v>
      </c>
      <c r="J8" s="52" t="s">
        <v>440</v>
      </c>
      <c r="K8" s="51">
        <v>426</v>
      </c>
      <c r="L8" s="159">
        <v>7.2</v>
      </c>
      <c r="M8" s="51">
        <f t="shared" si="1"/>
        <v>3067.2000000000003</v>
      </c>
      <c r="N8" s="53">
        <v>312.68399999999997</v>
      </c>
    </row>
    <row r="9" spans="1:14">
      <c r="A9" s="50">
        <v>6</v>
      </c>
      <c r="B9" s="50">
        <v>14</v>
      </c>
      <c r="C9" s="51">
        <v>6</v>
      </c>
      <c r="D9" s="52" t="s">
        <v>441</v>
      </c>
      <c r="E9" s="51">
        <v>603</v>
      </c>
      <c r="F9" s="159">
        <v>7.68</v>
      </c>
      <c r="G9" s="51">
        <f t="shared" si="0"/>
        <v>4631.04</v>
      </c>
      <c r="H9" s="53">
        <v>732.04199999999969</v>
      </c>
      <c r="I9" s="51">
        <v>18</v>
      </c>
      <c r="J9" s="52" t="s">
        <v>442</v>
      </c>
      <c r="K9" s="51">
        <v>599</v>
      </c>
      <c r="L9" s="159">
        <v>6.88</v>
      </c>
      <c r="M9" s="51">
        <f t="shared" si="1"/>
        <v>4121.12</v>
      </c>
      <c r="N9" s="53">
        <v>247.98599999999982</v>
      </c>
    </row>
    <row r="10" spans="1:14">
      <c r="A10" s="50">
        <v>7</v>
      </c>
      <c r="B10" s="50">
        <v>15</v>
      </c>
      <c r="C10" s="51">
        <v>7</v>
      </c>
      <c r="D10" s="52" t="s">
        <v>443</v>
      </c>
      <c r="E10" s="51">
        <v>358</v>
      </c>
      <c r="F10" s="159">
        <v>8.23</v>
      </c>
      <c r="G10" s="51">
        <f t="shared" si="0"/>
        <v>2946.34</v>
      </c>
      <c r="H10" s="53">
        <v>631.51200000000006</v>
      </c>
      <c r="I10" s="51">
        <v>19</v>
      </c>
      <c r="J10" s="52" t="s">
        <v>444</v>
      </c>
      <c r="K10" s="51">
        <v>325</v>
      </c>
      <c r="L10" s="159">
        <v>7.06</v>
      </c>
      <c r="M10" s="51">
        <f t="shared" si="1"/>
        <v>2294.5</v>
      </c>
      <c r="N10" s="53">
        <v>193.04999999999981</v>
      </c>
    </row>
    <row r="11" spans="1:14">
      <c r="A11" s="50">
        <v>8</v>
      </c>
      <c r="B11" s="50">
        <v>16</v>
      </c>
      <c r="C11" s="51">
        <v>8</v>
      </c>
      <c r="D11" s="52" t="s">
        <v>445</v>
      </c>
      <c r="E11" s="51">
        <v>627</v>
      </c>
      <c r="F11" s="159">
        <v>7.38</v>
      </c>
      <c r="G11" s="51">
        <f t="shared" si="0"/>
        <v>4627.26</v>
      </c>
      <c r="H11" s="53">
        <v>573.07799999999986</v>
      </c>
      <c r="I11" s="51">
        <v>20</v>
      </c>
      <c r="J11" s="52" t="s">
        <v>446</v>
      </c>
      <c r="K11" s="51">
        <v>251</v>
      </c>
      <c r="L11" s="159">
        <v>7</v>
      </c>
      <c r="M11" s="51">
        <f t="shared" si="1"/>
        <v>1757</v>
      </c>
      <c r="N11" s="53">
        <v>134.03399999999996</v>
      </c>
    </row>
    <row r="12" spans="1:14">
      <c r="A12" s="50">
        <v>9</v>
      </c>
      <c r="B12" s="50">
        <v>17</v>
      </c>
      <c r="C12" s="51">
        <v>9</v>
      </c>
      <c r="D12" s="52" t="s">
        <v>447</v>
      </c>
      <c r="E12" s="51">
        <v>468</v>
      </c>
      <c r="F12" s="159">
        <v>7.67</v>
      </c>
      <c r="G12" s="51">
        <f t="shared" si="0"/>
        <v>3589.56</v>
      </c>
      <c r="H12" s="53">
        <v>563.47199999999987</v>
      </c>
      <c r="I12" s="51">
        <v>21</v>
      </c>
      <c r="J12" s="52" t="s">
        <v>448</v>
      </c>
      <c r="K12" s="51">
        <v>438</v>
      </c>
      <c r="L12" s="159">
        <v>6.76</v>
      </c>
      <c r="M12" s="51">
        <f t="shared" si="1"/>
        <v>2960.88</v>
      </c>
      <c r="N12" s="53">
        <v>128.77199999999982</v>
      </c>
    </row>
    <row r="13" spans="1:14">
      <c r="A13" s="50">
        <v>10</v>
      </c>
      <c r="B13" s="50">
        <v>18</v>
      </c>
      <c r="C13" s="51">
        <v>10</v>
      </c>
      <c r="D13" s="52" t="s">
        <v>449</v>
      </c>
      <c r="E13" s="51">
        <v>590</v>
      </c>
      <c r="F13" s="159">
        <v>7.4</v>
      </c>
      <c r="G13" s="51">
        <f t="shared" si="0"/>
        <v>4366</v>
      </c>
      <c r="H13" s="53">
        <v>551.06000000000006</v>
      </c>
      <c r="I13" s="51">
        <v>22</v>
      </c>
      <c r="J13" s="52" t="s">
        <v>450</v>
      </c>
      <c r="K13" s="51">
        <v>266</v>
      </c>
      <c r="L13" s="159">
        <v>6.85</v>
      </c>
      <c r="M13" s="51">
        <f t="shared" si="1"/>
        <v>1822.1</v>
      </c>
      <c r="N13" s="53">
        <v>102.14399999999985</v>
      </c>
    </row>
    <row r="14" spans="1:14">
      <c r="A14" s="50">
        <v>11</v>
      </c>
      <c r="B14" s="50">
        <v>19</v>
      </c>
      <c r="C14" s="51">
        <v>11</v>
      </c>
      <c r="D14" s="52" t="s">
        <v>451</v>
      </c>
      <c r="E14" s="51">
        <v>497</v>
      </c>
      <c r="F14" s="159">
        <v>7.52</v>
      </c>
      <c r="G14" s="51">
        <f t="shared" si="0"/>
        <v>3737.4399999999996</v>
      </c>
      <c r="H14" s="53">
        <v>523.83799999999974</v>
      </c>
      <c r="I14" s="51">
        <v>23</v>
      </c>
      <c r="J14" s="52" t="s">
        <v>383</v>
      </c>
      <c r="K14" s="51">
        <v>16</v>
      </c>
      <c r="L14" s="159">
        <v>7.66</v>
      </c>
      <c r="M14" s="51">
        <f t="shared" si="1"/>
        <v>122.56</v>
      </c>
      <c r="N14" s="53">
        <v>19.103999999999999</v>
      </c>
    </row>
    <row r="15" spans="1:14">
      <c r="A15" s="50">
        <v>12</v>
      </c>
      <c r="B15" s="50">
        <v>20</v>
      </c>
      <c r="C15" s="51">
        <v>12</v>
      </c>
      <c r="D15" s="52" t="s">
        <v>452</v>
      </c>
      <c r="E15" s="51">
        <v>458</v>
      </c>
      <c r="F15" s="159">
        <v>7.48</v>
      </c>
      <c r="G15" s="51">
        <f t="shared" si="0"/>
        <v>3425.84</v>
      </c>
      <c r="H15" s="53">
        <v>464.41200000000009</v>
      </c>
      <c r="I15" s="51">
        <v>24</v>
      </c>
      <c r="J15" s="52" t="s">
        <v>453</v>
      </c>
      <c r="K15" s="51">
        <v>292</v>
      </c>
      <c r="L15" s="159">
        <v>6.52</v>
      </c>
      <c r="M15" s="51">
        <f t="shared" si="1"/>
        <v>1903.84</v>
      </c>
      <c r="N15" s="53">
        <v>15.767999999999819</v>
      </c>
    </row>
    <row r="16" spans="1:14">
      <c r="A16" s="50">
        <v>13</v>
      </c>
      <c r="B16" s="50">
        <v>21</v>
      </c>
    </row>
    <row r="17" spans="1:14">
      <c r="A17" s="50">
        <v>14</v>
      </c>
      <c r="B17" s="50">
        <v>22</v>
      </c>
    </row>
    <row r="18" spans="1:14">
      <c r="A18" s="50">
        <v>15</v>
      </c>
      <c r="B18" s="50">
        <v>23</v>
      </c>
    </row>
    <row r="19" spans="1:14">
      <c r="A19" s="50">
        <v>22</v>
      </c>
      <c r="B19" s="50">
        <v>31</v>
      </c>
    </row>
    <row r="20" spans="1:14" ht="31.5">
      <c r="A20" s="50">
        <v>24</v>
      </c>
      <c r="B20" s="50">
        <v>33</v>
      </c>
      <c r="C20" s="48" t="s">
        <v>0</v>
      </c>
      <c r="D20" s="46" t="s">
        <v>211</v>
      </c>
      <c r="E20" s="48" t="s">
        <v>212</v>
      </c>
      <c r="F20" s="49" t="s">
        <v>2</v>
      </c>
      <c r="G20" s="48" t="s">
        <v>213</v>
      </c>
      <c r="H20" s="48" t="s">
        <v>232</v>
      </c>
      <c r="I20" s="48" t="s">
        <v>0</v>
      </c>
      <c r="J20" s="46" t="s">
        <v>211</v>
      </c>
      <c r="K20" s="48" t="s">
        <v>212</v>
      </c>
      <c r="L20" s="49" t="s">
        <v>2</v>
      </c>
      <c r="M20" s="48" t="s">
        <v>213</v>
      </c>
      <c r="N20" s="48" t="s">
        <v>232</v>
      </c>
    </row>
    <row r="21" spans="1:14">
      <c r="A21" s="50">
        <v>25</v>
      </c>
      <c r="B21" s="50">
        <v>35</v>
      </c>
      <c r="C21" s="92">
        <v>1</v>
      </c>
      <c r="D21" s="93" t="s">
        <v>214</v>
      </c>
      <c r="E21" s="92">
        <v>47</v>
      </c>
      <c r="F21" s="161">
        <v>6.4</v>
      </c>
      <c r="G21" s="92">
        <f t="shared" si="0"/>
        <v>300.8</v>
      </c>
      <c r="H21" s="94">
        <v>-3.1019999999999923</v>
      </c>
      <c r="I21" s="92">
        <v>13</v>
      </c>
      <c r="J21" s="93" t="s">
        <v>125</v>
      </c>
      <c r="K21" s="92">
        <v>132</v>
      </c>
      <c r="L21" s="161">
        <v>4.8899999999999997</v>
      </c>
      <c r="M21" s="92">
        <f t="shared" ref="M21:M31" si="2">K21*L21</f>
        <v>645.4799999999999</v>
      </c>
      <c r="N21" s="94">
        <v>-208.03200000000007</v>
      </c>
    </row>
    <row r="22" spans="1:14">
      <c r="A22" s="50">
        <v>26</v>
      </c>
      <c r="B22" s="50">
        <v>36</v>
      </c>
      <c r="C22" s="92">
        <v>2</v>
      </c>
      <c r="D22" s="93" t="s">
        <v>117</v>
      </c>
      <c r="E22" s="92">
        <v>23</v>
      </c>
      <c r="F22" s="161">
        <v>6.09</v>
      </c>
      <c r="G22" s="92">
        <f t="shared" si="0"/>
        <v>140.07</v>
      </c>
      <c r="H22" s="94">
        <v>-8.6480000000000068</v>
      </c>
      <c r="I22" s="92">
        <v>14</v>
      </c>
      <c r="J22" s="93" t="s">
        <v>10</v>
      </c>
      <c r="K22" s="92">
        <v>123</v>
      </c>
      <c r="L22" s="161">
        <v>4.7300000000000004</v>
      </c>
      <c r="M22" s="92">
        <f t="shared" si="2"/>
        <v>581.79000000000008</v>
      </c>
      <c r="N22" s="94">
        <v>-213.52799999999996</v>
      </c>
    </row>
    <row r="23" spans="1:14">
      <c r="A23" s="50">
        <v>27</v>
      </c>
      <c r="B23" s="50">
        <v>37</v>
      </c>
      <c r="C23" s="92">
        <v>3</v>
      </c>
      <c r="D23" s="93" t="s">
        <v>122</v>
      </c>
      <c r="E23" s="92">
        <v>19</v>
      </c>
      <c r="F23" s="161">
        <v>5.33</v>
      </c>
      <c r="G23" s="92">
        <f t="shared" si="0"/>
        <v>101.27</v>
      </c>
      <c r="H23" s="94">
        <v>-21.584000000000003</v>
      </c>
      <c r="I23" s="92">
        <v>15</v>
      </c>
      <c r="J23" s="93" t="s">
        <v>385</v>
      </c>
      <c r="K23" s="92">
        <v>108</v>
      </c>
      <c r="L23" s="161">
        <v>4.29</v>
      </c>
      <c r="M23" s="92">
        <f t="shared" si="2"/>
        <v>463.32</v>
      </c>
      <c r="N23" s="94">
        <v>-235.00800000000001</v>
      </c>
    </row>
    <row r="24" spans="1:14">
      <c r="A24" s="50">
        <v>28</v>
      </c>
      <c r="B24" s="50">
        <v>42</v>
      </c>
      <c r="C24" s="92">
        <v>4</v>
      </c>
      <c r="D24" s="93" t="s">
        <v>9</v>
      </c>
      <c r="E24" s="92">
        <v>28</v>
      </c>
      <c r="F24" s="161">
        <v>3.99</v>
      </c>
      <c r="G24" s="92">
        <f t="shared" si="0"/>
        <v>111.72</v>
      </c>
      <c r="H24" s="94">
        <v>-69.328000000000003</v>
      </c>
      <c r="I24" s="92">
        <v>16</v>
      </c>
      <c r="J24" s="93" t="s">
        <v>386</v>
      </c>
      <c r="K24" s="92">
        <v>146</v>
      </c>
      <c r="L24" s="161">
        <v>4.8</v>
      </c>
      <c r="M24" s="92">
        <f t="shared" si="2"/>
        <v>700.8</v>
      </c>
      <c r="N24" s="94">
        <v>-243.23600000000005</v>
      </c>
    </row>
    <row r="25" spans="1:14">
      <c r="A25" s="50">
        <v>29</v>
      </c>
      <c r="B25" s="50">
        <v>47</v>
      </c>
      <c r="C25" s="92">
        <v>5</v>
      </c>
      <c r="D25" s="93" t="s">
        <v>215</v>
      </c>
      <c r="E25" s="92">
        <v>29</v>
      </c>
      <c r="F25" s="161">
        <v>4.07</v>
      </c>
      <c r="G25" s="92">
        <f t="shared" si="0"/>
        <v>118.03</v>
      </c>
      <c r="H25" s="94">
        <v>-69.483999999999995</v>
      </c>
      <c r="I25" s="92">
        <v>17</v>
      </c>
      <c r="J25" s="93" t="s">
        <v>454</v>
      </c>
      <c r="K25" s="92">
        <v>494</v>
      </c>
      <c r="L25" s="161">
        <v>5.97</v>
      </c>
      <c r="M25" s="92">
        <f t="shared" si="2"/>
        <v>2949.18</v>
      </c>
      <c r="N25" s="94">
        <v>-245.02400000000023</v>
      </c>
    </row>
    <row r="26" spans="1:14">
      <c r="A26" s="50">
        <v>30</v>
      </c>
      <c r="B26" s="50">
        <v>48</v>
      </c>
      <c r="C26" s="92">
        <v>6</v>
      </c>
      <c r="D26" s="93" t="s">
        <v>384</v>
      </c>
      <c r="E26" s="92">
        <v>42</v>
      </c>
      <c r="F26" s="161">
        <v>4.3600000000000003</v>
      </c>
      <c r="G26" s="92">
        <f t="shared" si="0"/>
        <v>183.12</v>
      </c>
      <c r="H26" s="94">
        <v>-88.451999999999998</v>
      </c>
      <c r="I26" s="92">
        <v>18</v>
      </c>
      <c r="J26" s="93" t="s">
        <v>387</v>
      </c>
      <c r="K26" s="92">
        <v>270</v>
      </c>
      <c r="L26" s="161">
        <v>5.29</v>
      </c>
      <c r="M26" s="92">
        <f t="shared" si="2"/>
        <v>1428.3</v>
      </c>
      <c r="N26" s="94">
        <v>-317.52000000000004</v>
      </c>
    </row>
    <row r="27" spans="1:14">
      <c r="A27" s="50">
        <v>31</v>
      </c>
      <c r="B27" s="50">
        <v>49</v>
      </c>
      <c r="C27" s="92">
        <v>7</v>
      </c>
      <c r="D27" s="93" t="s">
        <v>7</v>
      </c>
      <c r="E27" s="92">
        <v>481</v>
      </c>
      <c r="F27" s="161">
        <v>6.25</v>
      </c>
      <c r="G27" s="92">
        <f t="shared" si="0"/>
        <v>3006.25</v>
      </c>
      <c r="H27" s="94">
        <v>-103.89600000000009</v>
      </c>
      <c r="I27" s="92">
        <v>19</v>
      </c>
      <c r="J27" s="93" t="s">
        <v>11</v>
      </c>
      <c r="K27" s="92">
        <v>381</v>
      </c>
      <c r="L27" s="161">
        <v>5.62</v>
      </c>
      <c r="M27" s="92">
        <f t="shared" si="2"/>
        <v>2141.2200000000003</v>
      </c>
      <c r="N27" s="94">
        <v>-322.32600000000002</v>
      </c>
    </row>
    <row r="28" spans="1:14">
      <c r="A28" s="50">
        <v>32</v>
      </c>
      <c r="B28" s="50">
        <v>50</v>
      </c>
      <c r="C28" s="92">
        <v>8</v>
      </c>
      <c r="D28" s="93" t="s">
        <v>455</v>
      </c>
      <c r="E28" s="92">
        <v>66</v>
      </c>
      <c r="F28" s="161">
        <v>4.7699999999999996</v>
      </c>
      <c r="G28" s="92">
        <f t="shared" si="0"/>
        <v>314.82</v>
      </c>
      <c r="H28" s="94">
        <v>-111.93600000000004</v>
      </c>
      <c r="I28" s="92">
        <v>20</v>
      </c>
      <c r="J28" s="93" t="s">
        <v>456</v>
      </c>
      <c r="K28" s="92">
        <v>272</v>
      </c>
      <c r="L28" s="161">
        <v>5.16</v>
      </c>
      <c r="M28" s="92">
        <f t="shared" si="2"/>
        <v>1403.52</v>
      </c>
      <c r="N28" s="94">
        <v>-355.23200000000003</v>
      </c>
    </row>
    <row r="29" spans="1:14">
      <c r="A29" s="50">
        <v>33</v>
      </c>
      <c r="B29" s="50">
        <v>51</v>
      </c>
      <c r="C29" s="92">
        <v>9</v>
      </c>
      <c r="D29" s="93" t="s">
        <v>8</v>
      </c>
      <c r="E29" s="92">
        <v>100</v>
      </c>
      <c r="F29" s="161">
        <v>5.0999999999999996</v>
      </c>
      <c r="G29" s="92">
        <f t="shared" si="0"/>
        <v>509.99999999999994</v>
      </c>
      <c r="H29" s="94">
        <v>-136.60000000000005</v>
      </c>
      <c r="I29" s="92">
        <v>21</v>
      </c>
      <c r="J29" s="93" t="s">
        <v>121</v>
      </c>
      <c r="K29" s="92">
        <v>216</v>
      </c>
      <c r="L29" s="161">
        <v>4.63</v>
      </c>
      <c r="M29" s="92">
        <f t="shared" si="2"/>
        <v>1000.0799999999999</v>
      </c>
      <c r="N29" s="94">
        <v>-396.57600000000008</v>
      </c>
    </row>
    <row r="30" spans="1:14">
      <c r="A30" s="50">
        <v>34</v>
      </c>
      <c r="B30" s="50">
        <v>53</v>
      </c>
      <c r="C30" s="92">
        <v>10</v>
      </c>
      <c r="D30" s="93" t="s">
        <v>118</v>
      </c>
      <c r="E30" s="92">
        <v>275</v>
      </c>
      <c r="F30" s="161">
        <v>5.94</v>
      </c>
      <c r="G30" s="92">
        <f t="shared" si="0"/>
        <v>1633.5</v>
      </c>
      <c r="H30" s="94">
        <v>-144.64999999999995</v>
      </c>
      <c r="I30" s="92">
        <v>22</v>
      </c>
      <c r="J30" s="93" t="s">
        <v>126</v>
      </c>
      <c r="K30" s="92">
        <v>229</v>
      </c>
      <c r="L30" s="161">
        <v>4.72</v>
      </c>
      <c r="M30" s="92">
        <f t="shared" si="2"/>
        <v>1080.8799999999999</v>
      </c>
      <c r="N30" s="94">
        <v>-399.83400000000012</v>
      </c>
    </row>
    <row r="31" spans="1:14">
      <c r="A31" s="50">
        <v>35</v>
      </c>
      <c r="B31" s="50">
        <v>54</v>
      </c>
      <c r="C31" s="92">
        <v>11</v>
      </c>
      <c r="D31" s="93" t="s">
        <v>216</v>
      </c>
      <c r="E31" s="92">
        <v>86</v>
      </c>
      <c r="F31" s="161">
        <v>4.4400000000000004</v>
      </c>
      <c r="G31" s="92">
        <f t="shared" si="0"/>
        <v>381.84000000000003</v>
      </c>
      <c r="H31" s="94">
        <v>-174.23599999999999</v>
      </c>
      <c r="I31" s="92">
        <v>23</v>
      </c>
      <c r="J31" s="93" t="s">
        <v>127</v>
      </c>
      <c r="K31" s="92">
        <v>395</v>
      </c>
      <c r="L31" s="161">
        <v>4.79</v>
      </c>
      <c r="M31" s="92">
        <f t="shared" si="2"/>
        <v>1892.05</v>
      </c>
      <c r="N31" s="94">
        <v>-662.0200000000001</v>
      </c>
    </row>
    <row r="32" spans="1:14">
      <c r="A32" s="50">
        <v>36</v>
      </c>
      <c r="B32" s="50">
        <v>55</v>
      </c>
      <c r="C32" s="92">
        <v>12</v>
      </c>
      <c r="D32" s="93" t="s">
        <v>457</v>
      </c>
      <c r="E32" s="92">
        <v>88</v>
      </c>
      <c r="F32" s="161">
        <v>4.46</v>
      </c>
      <c r="G32" s="92">
        <f t="shared" si="0"/>
        <v>392.48</v>
      </c>
      <c r="H32" s="94">
        <v>-176.52800000000002</v>
      </c>
    </row>
    <row r="33" spans="1:9">
      <c r="A33" s="50">
        <v>37</v>
      </c>
      <c r="B33" s="50">
        <v>56</v>
      </c>
      <c r="E33" s="45"/>
      <c r="F33" s="45"/>
      <c r="G33" s="45"/>
    </row>
    <row r="34" spans="1:9">
      <c r="A34" s="50"/>
      <c r="B34" s="50"/>
      <c r="E34" s="45"/>
      <c r="F34" s="45"/>
      <c r="G34" s="45"/>
    </row>
    <row r="35" spans="1:9">
      <c r="A35" s="50">
        <v>38</v>
      </c>
      <c r="B35" s="50">
        <v>60</v>
      </c>
      <c r="E35" s="45"/>
      <c r="F35" s="45"/>
      <c r="G35" s="45"/>
    </row>
    <row r="36" spans="1:9">
      <c r="A36" s="50">
        <v>39</v>
      </c>
      <c r="B36" s="50">
        <v>64</v>
      </c>
      <c r="E36" s="45"/>
      <c r="F36" s="45"/>
      <c r="G36" s="45"/>
    </row>
    <row r="37" spans="1:9">
      <c r="A37" s="50">
        <v>40</v>
      </c>
      <c r="B37" s="50">
        <v>65</v>
      </c>
      <c r="E37" s="45"/>
      <c r="F37" s="45"/>
      <c r="G37" s="45"/>
    </row>
    <row r="38" spans="1:9">
      <c r="A38" s="50">
        <v>41</v>
      </c>
      <c r="B38" s="50">
        <v>66</v>
      </c>
      <c r="E38" s="45"/>
      <c r="F38" s="45"/>
      <c r="G38" s="45"/>
    </row>
    <row r="39" spans="1:9">
      <c r="A39" s="50">
        <v>42</v>
      </c>
      <c r="B39" s="50">
        <v>67</v>
      </c>
      <c r="E39" s="45"/>
      <c r="F39" s="45"/>
      <c r="G39" s="45"/>
    </row>
    <row r="40" spans="1:9">
      <c r="A40" s="50">
        <v>43</v>
      </c>
      <c r="B40" s="50">
        <v>68</v>
      </c>
      <c r="E40" s="45"/>
      <c r="F40" s="45"/>
      <c r="G40" s="45"/>
    </row>
    <row r="41" spans="1:9">
      <c r="A41" s="50">
        <v>44</v>
      </c>
      <c r="B41" s="50">
        <v>69</v>
      </c>
      <c r="E41" s="45"/>
      <c r="F41" s="45"/>
      <c r="G41" s="45"/>
    </row>
    <row r="42" spans="1:9">
      <c r="A42" s="50">
        <v>45</v>
      </c>
      <c r="B42" s="50">
        <v>70</v>
      </c>
      <c r="E42" s="45"/>
      <c r="F42" s="45"/>
      <c r="G42" s="45"/>
    </row>
    <row r="43" spans="1:9">
      <c r="A43" s="50">
        <v>46</v>
      </c>
      <c r="B43" s="50">
        <v>72</v>
      </c>
      <c r="E43" s="45"/>
      <c r="F43" s="45"/>
      <c r="G43" s="45"/>
    </row>
    <row r="44" spans="1:9" s="56" customFormat="1">
      <c r="A44" s="54"/>
      <c r="B44" s="54"/>
      <c r="C44" s="51"/>
      <c r="D44" s="55" t="s">
        <v>217</v>
      </c>
      <c r="E44" s="55">
        <f>SUM(E4:E43)</f>
        <v>7963</v>
      </c>
      <c r="F44" s="55">
        <v>6.88</v>
      </c>
      <c r="G44" s="51">
        <f t="shared" si="0"/>
        <v>54785.440000000002</v>
      </c>
      <c r="H44" s="53">
        <v>6358.6259999999957</v>
      </c>
      <c r="I44" s="45"/>
    </row>
    <row r="45" spans="1:9" s="56" customFormat="1">
      <c r="C45" s="51"/>
      <c r="D45" s="57" t="s">
        <v>218</v>
      </c>
      <c r="E45" s="55"/>
      <c r="F45" s="55">
        <v>6.4660000000000002</v>
      </c>
      <c r="G45" s="51"/>
      <c r="H45" s="53"/>
      <c r="I45" s="45"/>
    </row>
    <row r="46" spans="1:9">
      <c r="A46" s="44"/>
    </row>
  </sheetData>
  <mergeCells count="2">
    <mergeCell ref="C1:H1"/>
    <mergeCell ref="C2:H2"/>
  </mergeCells>
  <pageMargins left="0.8510416666666667" right="0.48489583333333336" top="0.53125" bottom="0.44791666666666669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7528-01DD-4F54-AE45-FB7BC18F43EF}">
  <dimension ref="A1:M16"/>
  <sheetViews>
    <sheetView view="pageLayout" zoomScale="70" zoomScaleNormal="100" zoomScalePageLayoutView="70" workbookViewId="0">
      <selection activeCell="K21" sqref="K20:K21"/>
    </sheetView>
  </sheetViews>
  <sheetFormatPr defaultRowHeight="15.75"/>
  <cols>
    <col min="1" max="1" width="17.140625" style="100" customWidth="1"/>
    <col min="2" max="13" width="9.85546875" style="101" customWidth="1"/>
    <col min="14" max="16384" width="9.140625" style="100"/>
  </cols>
  <sheetData>
    <row r="1" spans="1:13" ht="18.75">
      <c r="A1" s="274" t="s">
        <v>348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8.75">
      <c r="A2" s="270" t="s">
        <v>382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24" customHeight="1">
      <c r="A3" s="269" t="s">
        <v>20</v>
      </c>
      <c r="B3" s="271" t="s">
        <v>340</v>
      </c>
      <c r="C3" s="272"/>
      <c r="D3" s="272"/>
      <c r="E3" s="272"/>
      <c r="F3" s="272"/>
      <c r="G3" s="273"/>
      <c r="H3" s="271" t="s">
        <v>341</v>
      </c>
      <c r="I3" s="272"/>
      <c r="J3" s="272"/>
      <c r="K3" s="272"/>
      <c r="L3" s="272"/>
      <c r="M3" s="273"/>
    </row>
    <row r="4" spans="1:13" ht="41.25" customHeight="1">
      <c r="A4" s="269"/>
      <c r="B4" s="103" t="s">
        <v>349</v>
      </c>
      <c r="C4" s="103" t="s">
        <v>342</v>
      </c>
      <c r="D4" s="103" t="s">
        <v>343</v>
      </c>
      <c r="E4" s="103" t="s">
        <v>344</v>
      </c>
      <c r="F4" s="103" t="s">
        <v>345</v>
      </c>
      <c r="G4" s="103" t="s">
        <v>346</v>
      </c>
      <c r="H4" s="103" t="s">
        <v>349</v>
      </c>
      <c r="I4" s="103" t="s">
        <v>342</v>
      </c>
      <c r="J4" s="103" t="s">
        <v>343</v>
      </c>
      <c r="K4" s="103" t="s">
        <v>344</v>
      </c>
      <c r="L4" s="103" t="s">
        <v>345</v>
      </c>
      <c r="M4" s="103" t="s">
        <v>346</v>
      </c>
    </row>
    <row r="5" spans="1:13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1</v>
      </c>
      <c r="F5" s="105">
        <v>1</v>
      </c>
      <c r="G5" s="105">
        <v>1</v>
      </c>
      <c r="H5" s="105">
        <v>7.4020000000000001</v>
      </c>
      <c r="I5" s="105">
        <v>7.423</v>
      </c>
      <c r="J5" s="105">
        <v>7.633</v>
      </c>
      <c r="K5" s="105">
        <v>6.5229999999999997</v>
      </c>
      <c r="L5" s="105">
        <v>5.4779999999999998</v>
      </c>
      <c r="M5" s="105">
        <v>6.1429999999999998</v>
      </c>
    </row>
    <row r="6" spans="1:13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3</v>
      </c>
      <c r="F6" s="105">
        <v>5</v>
      </c>
      <c r="G6" s="105">
        <v>7</v>
      </c>
      <c r="H6" s="105">
        <v>6.9809999999999999</v>
      </c>
      <c r="I6" s="105">
        <v>7.109</v>
      </c>
      <c r="J6" s="105">
        <v>7.2640000000000002</v>
      </c>
      <c r="K6" s="105">
        <v>6.1829999999999998</v>
      </c>
      <c r="L6" s="105">
        <v>5.2140000000000004</v>
      </c>
      <c r="M6" s="105">
        <v>5.6429999999999998</v>
      </c>
    </row>
    <row r="7" spans="1:13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9</v>
      </c>
      <c r="F7" s="105">
        <v>9</v>
      </c>
      <c r="G7" s="105">
        <v>11</v>
      </c>
      <c r="H7" s="105">
        <v>6.9989999999999997</v>
      </c>
      <c r="I7" s="105">
        <v>7.0620000000000003</v>
      </c>
      <c r="J7" s="105">
        <v>7.2229999999999999</v>
      </c>
      <c r="K7" s="105">
        <v>6.0469999999999997</v>
      </c>
      <c r="L7" s="105">
        <v>5.17</v>
      </c>
      <c r="M7" s="105">
        <v>5.5460000000000003</v>
      </c>
    </row>
    <row r="8" spans="1:13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5</v>
      </c>
      <c r="F8" s="105">
        <v>8</v>
      </c>
      <c r="G8" s="105">
        <v>6</v>
      </c>
      <c r="H8" s="105">
        <v>6.9969999999999999</v>
      </c>
      <c r="I8" s="105">
        <v>7.0570000000000004</v>
      </c>
      <c r="J8" s="105">
        <v>7.2439999999999998</v>
      </c>
      <c r="K8" s="105">
        <v>6.1369999999999996</v>
      </c>
      <c r="L8" s="105">
        <v>5.173</v>
      </c>
      <c r="M8" s="105">
        <v>5.665</v>
      </c>
    </row>
    <row r="9" spans="1:13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8</v>
      </c>
      <c r="F9" s="102">
        <v>16</v>
      </c>
      <c r="G9" s="102">
        <v>14</v>
      </c>
      <c r="H9" s="102">
        <v>6.875</v>
      </c>
      <c r="I9" s="102">
        <v>6.9580000000000002</v>
      </c>
      <c r="J9" s="102">
        <v>7.12</v>
      </c>
      <c r="K9" s="102">
        <v>6.05</v>
      </c>
      <c r="L9" s="102">
        <v>5.0110000000000001</v>
      </c>
      <c r="M9" s="102">
        <v>5.3849999999999998</v>
      </c>
    </row>
    <row r="10" spans="1:13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10</v>
      </c>
      <c r="F10" s="105">
        <v>10</v>
      </c>
      <c r="G10" s="105">
        <v>9</v>
      </c>
      <c r="H10" s="105">
        <v>6.766</v>
      </c>
      <c r="I10" s="105">
        <v>6.9509999999999996</v>
      </c>
      <c r="J10" s="105">
        <v>7.0119999999999996</v>
      </c>
      <c r="K10" s="105">
        <v>6.0350000000000001</v>
      </c>
      <c r="L10" s="105">
        <v>5.125</v>
      </c>
      <c r="M10" s="105">
        <v>5.5869999999999997</v>
      </c>
    </row>
    <row r="11" spans="1:13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14</v>
      </c>
      <c r="F11" s="105">
        <v>17</v>
      </c>
      <c r="G11" s="105">
        <v>13</v>
      </c>
      <c r="H11" s="105">
        <v>6.7050000000000001</v>
      </c>
      <c r="I11" s="105">
        <v>6.9180000000000001</v>
      </c>
      <c r="J11" s="105">
        <v>6.9429999999999996</v>
      </c>
      <c r="K11" s="105">
        <v>5.8810000000000002</v>
      </c>
      <c r="L11" s="105">
        <v>4.9980000000000002</v>
      </c>
      <c r="M11" s="105">
        <v>5.4080000000000004</v>
      </c>
    </row>
    <row r="12" spans="1:13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23</v>
      </c>
      <c r="F12" s="105">
        <v>22</v>
      </c>
      <c r="G12" s="105">
        <v>19</v>
      </c>
      <c r="H12" s="105">
        <v>6.92</v>
      </c>
      <c r="I12" s="105">
        <v>6.8239999999999998</v>
      </c>
      <c r="J12" s="105">
        <v>6.8140000000000001</v>
      </c>
      <c r="K12" s="105">
        <v>5.7709999999999999</v>
      </c>
      <c r="L12" s="105">
        <v>4.952</v>
      </c>
      <c r="M12" s="105">
        <v>5.3540000000000001</v>
      </c>
    </row>
    <row r="13" spans="1:13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25</v>
      </c>
      <c r="F13" s="105">
        <v>24</v>
      </c>
      <c r="G13" s="105">
        <v>17</v>
      </c>
      <c r="H13" s="105">
        <v>6.6269999999999998</v>
      </c>
      <c r="I13" s="105">
        <v>6.7770000000000001</v>
      </c>
      <c r="J13" s="105">
        <v>6.8150000000000004</v>
      </c>
      <c r="K13" s="105">
        <v>5.7460000000000004</v>
      </c>
      <c r="L13" s="105">
        <v>4.9409999999999998</v>
      </c>
      <c r="M13" s="105">
        <v>5.3680000000000003</v>
      </c>
    </row>
    <row r="14" spans="1:13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36</v>
      </c>
      <c r="F14" s="105">
        <v>36</v>
      </c>
      <c r="G14" s="105">
        <v>37</v>
      </c>
      <c r="H14" s="105">
        <v>6.4690000000000003</v>
      </c>
      <c r="I14" s="105">
        <v>6.6379999999999999</v>
      </c>
      <c r="J14" s="105">
        <v>6.6669999999999998</v>
      </c>
      <c r="K14" s="105">
        <v>5.4509999999999996</v>
      </c>
      <c r="L14" s="105">
        <v>4.6769999999999996</v>
      </c>
      <c r="M14" s="105">
        <v>4.883</v>
      </c>
    </row>
    <row r="15" spans="1:13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50</v>
      </c>
      <c r="F15" s="105">
        <v>48</v>
      </c>
      <c r="G15" s="105">
        <v>47</v>
      </c>
      <c r="H15" s="105">
        <v>5.9340000000000002</v>
      </c>
      <c r="I15" s="105">
        <v>6.1390000000000002</v>
      </c>
      <c r="J15" s="105">
        <v>6.0060000000000002</v>
      </c>
      <c r="K15" s="105">
        <v>4.9710000000000001</v>
      </c>
      <c r="L15" s="105">
        <v>4.4189999999999996</v>
      </c>
      <c r="M15" s="105">
        <v>4.6040000000000001</v>
      </c>
    </row>
    <row r="16" spans="1:13" ht="24.75" customHeight="1">
      <c r="A16" s="106" t="s">
        <v>347</v>
      </c>
      <c r="B16" s="102"/>
      <c r="C16" s="102"/>
      <c r="D16" s="102"/>
      <c r="E16" s="102"/>
      <c r="F16" s="102"/>
      <c r="G16" s="102"/>
      <c r="H16" s="102">
        <v>6.4660000000000002</v>
      </c>
      <c r="I16" s="102">
        <v>6.61</v>
      </c>
      <c r="J16" s="102">
        <v>6.6760000000000002</v>
      </c>
      <c r="K16" s="102">
        <v>5.64</v>
      </c>
      <c r="L16" s="102">
        <v>4.8499999999999996</v>
      </c>
      <c r="M16" s="102">
        <v>5.19</v>
      </c>
    </row>
  </sheetData>
  <sortState xmlns:xlrd2="http://schemas.microsoft.com/office/spreadsheetml/2017/richdata2" ref="A5:M15">
    <sortCondition ref="B5:B15"/>
  </sortState>
  <mergeCells count="5">
    <mergeCell ref="A3:A4"/>
    <mergeCell ref="A2:M2"/>
    <mergeCell ref="B3:G3"/>
    <mergeCell ref="H3:M3"/>
    <mergeCell ref="A1:M1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7DF6-B7B4-4791-A897-DC4472EB3DC1}">
  <dimension ref="A1:G16"/>
  <sheetViews>
    <sheetView view="pageLayout" zoomScale="70" zoomScaleNormal="100" zoomScalePageLayoutView="70" workbookViewId="0">
      <selection activeCell="A3" sqref="A3:G16"/>
    </sheetView>
  </sheetViews>
  <sheetFormatPr defaultRowHeight="15.75"/>
  <cols>
    <col min="1" max="1" width="17.140625" style="100" customWidth="1"/>
    <col min="2" max="7" width="9.85546875" style="101" customWidth="1"/>
    <col min="8" max="16384" width="9.140625" style="100"/>
  </cols>
  <sheetData>
    <row r="1" spans="1:7" ht="18.75">
      <c r="A1" s="274" t="s">
        <v>348</v>
      </c>
      <c r="B1" s="274"/>
      <c r="C1" s="274"/>
      <c r="D1" s="274"/>
      <c r="E1" s="274"/>
      <c r="F1" s="274"/>
      <c r="G1" s="274"/>
    </row>
    <row r="2" spans="1:7" ht="18.75">
      <c r="A2" s="270" t="s">
        <v>382</v>
      </c>
      <c r="B2" s="270"/>
      <c r="C2" s="270"/>
      <c r="D2" s="270"/>
      <c r="E2" s="270"/>
      <c r="F2" s="270"/>
      <c r="G2" s="270"/>
    </row>
    <row r="3" spans="1:7" ht="24" customHeight="1">
      <c r="A3" s="269" t="s">
        <v>20</v>
      </c>
      <c r="B3" s="271" t="s">
        <v>340</v>
      </c>
      <c r="C3" s="272"/>
      <c r="D3" s="272"/>
      <c r="E3" s="271" t="s">
        <v>341</v>
      </c>
      <c r="F3" s="272"/>
      <c r="G3" s="272"/>
    </row>
    <row r="4" spans="1:7" ht="41.25" customHeight="1">
      <c r="A4" s="269"/>
      <c r="B4" s="103" t="s">
        <v>349</v>
      </c>
      <c r="C4" s="103" t="s">
        <v>342</v>
      </c>
      <c r="D4" s="103" t="s">
        <v>343</v>
      </c>
      <c r="E4" s="103" t="s">
        <v>349</v>
      </c>
      <c r="F4" s="103" t="s">
        <v>342</v>
      </c>
      <c r="G4" s="103" t="s">
        <v>343</v>
      </c>
    </row>
    <row r="5" spans="1:7" ht="24.75" customHeight="1">
      <c r="A5" s="104" t="s">
        <v>167</v>
      </c>
      <c r="B5" s="105">
        <v>1</v>
      </c>
      <c r="C5" s="105">
        <v>1</v>
      </c>
      <c r="D5" s="105">
        <v>1</v>
      </c>
      <c r="E5" s="105">
        <v>7.4020000000000001</v>
      </c>
      <c r="F5" s="105">
        <v>7.423</v>
      </c>
      <c r="G5" s="105">
        <v>7.633</v>
      </c>
    </row>
    <row r="6" spans="1:7" ht="24.75" customHeight="1">
      <c r="A6" s="104" t="s">
        <v>153</v>
      </c>
      <c r="B6" s="105">
        <v>6</v>
      </c>
      <c r="C6" s="105">
        <v>4</v>
      </c>
      <c r="D6" s="105">
        <v>4</v>
      </c>
      <c r="E6" s="105">
        <v>6.9809999999999999</v>
      </c>
      <c r="F6" s="105">
        <v>7.109</v>
      </c>
      <c r="G6" s="105">
        <v>7.2640000000000002</v>
      </c>
    </row>
    <row r="7" spans="1:7" ht="24.75" customHeight="1">
      <c r="A7" s="104" t="s">
        <v>159</v>
      </c>
      <c r="B7" s="105">
        <v>4</v>
      </c>
      <c r="C7" s="105">
        <v>5</v>
      </c>
      <c r="D7" s="105">
        <v>6</v>
      </c>
      <c r="E7" s="105">
        <v>6.9989999999999997</v>
      </c>
      <c r="F7" s="105">
        <v>7.0620000000000003</v>
      </c>
      <c r="G7" s="105">
        <v>7.2229999999999999</v>
      </c>
    </row>
    <row r="8" spans="1:7" ht="24.75" customHeight="1">
      <c r="A8" s="104" t="s">
        <v>198</v>
      </c>
      <c r="B8" s="105">
        <v>5</v>
      </c>
      <c r="C8" s="105">
        <v>6</v>
      </c>
      <c r="D8" s="105">
        <v>5</v>
      </c>
      <c r="E8" s="105">
        <v>6.9969999999999999</v>
      </c>
      <c r="F8" s="105">
        <v>7.0570000000000004</v>
      </c>
      <c r="G8" s="105">
        <v>7.2439999999999998</v>
      </c>
    </row>
    <row r="9" spans="1:7" ht="24.75" customHeight="1">
      <c r="A9" s="106" t="s">
        <v>21</v>
      </c>
      <c r="B9" s="102">
        <v>9</v>
      </c>
      <c r="C9" s="102">
        <v>8</v>
      </c>
      <c r="D9" s="102">
        <v>10</v>
      </c>
      <c r="E9" s="102">
        <v>6.875</v>
      </c>
      <c r="F9" s="102">
        <v>6.9580000000000002</v>
      </c>
      <c r="G9" s="102">
        <v>7.12</v>
      </c>
    </row>
    <row r="10" spans="1:7" ht="24.75" customHeight="1">
      <c r="A10" s="104" t="s">
        <v>166</v>
      </c>
      <c r="B10" s="105">
        <v>11</v>
      </c>
      <c r="C10" s="105">
        <v>9</v>
      </c>
      <c r="D10" s="105">
        <v>11</v>
      </c>
      <c r="E10" s="105">
        <v>6.766</v>
      </c>
      <c r="F10" s="105">
        <v>6.9509999999999996</v>
      </c>
      <c r="G10" s="105">
        <v>7.0119999999999996</v>
      </c>
    </row>
    <row r="11" spans="1:7" ht="24.75" customHeight="1">
      <c r="A11" s="104" t="s">
        <v>171</v>
      </c>
      <c r="B11" s="105">
        <v>14</v>
      </c>
      <c r="C11" s="105">
        <v>12</v>
      </c>
      <c r="D11" s="105">
        <v>13</v>
      </c>
      <c r="E11" s="105">
        <v>6.7050000000000001</v>
      </c>
      <c r="F11" s="105">
        <v>6.9180000000000001</v>
      </c>
      <c r="G11" s="105">
        <v>6.9429999999999996</v>
      </c>
    </row>
    <row r="12" spans="1:7" ht="24.75" customHeight="1">
      <c r="A12" s="104" t="s">
        <v>22</v>
      </c>
      <c r="B12" s="105">
        <v>7</v>
      </c>
      <c r="C12" s="105">
        <v>15</v>
      </c>
      <c r="D12" s="105">
        <v>20</v>
      </c>
      <c r="E12" s="105">
        <v>6.92</v>
      </c>
      <c r="F12" s="105">
        <v>6.8239999999999998</v>
      </c>
      <c r="G12" s="105">
        <v>6.8140000000000001</v>
      </c>
    </row>
    <row r="13" spans="1:7" ht="24.75" customHeight="1">
      <c r="A13" s="104" t="s">
        <v>203</v>
      </c>
      <c r="B13" s="105">
        <v>18</v>
      </c>
      <c r="C13" s="105">
        <v>19</v>
      </c>
      <c r="D13" s="105">
        <v>19</v>
      </c>
      <c r="E13" s="105">
        <v>6.6269999999999998</v>
      </c>
      <c r="F13" s="105">
        <v>6.7770000000000001</v>
      </c>
      <c r="G13" s="105">
        <v>6.8150000000000004</v>
      </c>
    </row>
    <row r="14" spans="1:7" ht="24.75" customHeight="1">
      <c r="A14" s="104" t="s">
        <v>195</v>
      </c>
      <c r="B14" s="105">
        <v>27</v>
      </c>
      <c r="C14" s="105">
        <v>25</v>
      </c>
      <c r="D14" s="105">
        <v>30</v>
      </c>
      <c r="E14" s="105">
        <v>6.4690000000000003</v>
      </c>
      <c r="F14" s="105">
        <v>6.6379999999999999</v>
      </c>
      <c r="G14" s="105">
        <v>6.6669999999999998</v>
      </c>
    </row>
    <row r="15" spans="1:7" ht="24.75" customHeight="1">
      <c r="A15" s="104" t="s">
        <v>193</v>
      </c>
      <c r="B15" s="105">
        <v>49</v>
      </c>
      <c r="C15" s="105">
        <v>49</v>
      </c>
      <c r="D15" s="105">
        <v>50</v>
      </c>
      <c r="E15" s="105">
        <v>5.9340000000000002</v>
      </c>
      <c r="F15" s="105">
        <v>6.1390000000000002</v>
      </c>
      <c r="G15" s="105">
        <v>6.0060000000000002</v>
      </c>
    </row>
    <row r="16" spans="1:7" ht="24.75" customHeight="1">
      <c r="A16" s="106" t="s">
        <v>347</v>
      </c>
      <c r="B16" s="102"/>
      <c r="C16" s="102"/>
      <c r="D16" s="102"/>
      <c r="E16" s="102">
        <v>6.4660000000000002</v>
      </c>
      <c r="F16" s="102">
        <v>6.61</v>
      </c>
      <c r="G16" s="102">
        <v>6.6760000000000002</v>
      </c>
    </row>
  </sheetData>
  <mergeCells count="5">
    <mergeCell ref="A1:G1"/>
    <mergeCell ref="A2:G2"/>
    <mergeCell ref="A3:A4"/>
    <mergeCell ref="B3:D3"/>
    <mergeCell ref="E3:G3"/>
  </mergeCells>
  <pageMargins left="0.55208333333333337" right="0.41666666666666669" top="0.70833333333333337" bottom="0.55208333333333304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7EB-391A-4487-BA6A-2383BD4128EF}">
  <dimension ref="A1:N36"/>
  <sheetViews>
    <sheetView view="pageLayout" zoomScale="85" zoomScaleNormal="100" zoomScalePageLayoutView="85" workbookViewId="0">
      <selection activeCell="A3" sqref="A3:G23"/>
    </sheetView>
  </sheetViews>
  <sheetFormatPr defaultRowHeight="15.75"/>
  <cols>
    <col min="1" max="1" width="20.42578125" style="35" customWidth="1"/>
    <col min="2" max="7" width="7.42578125" style="35" customWidth="1"/>
    <col min="8" max="8" width="19.5703125" style="35" customWidth="1"/>
    <col min="9" max="14" width="7.28515625" style="35" customWidth="1"/>
    <col min="15" max="16384" width="9.140625" style="35"/>
  </cols>
  <sheetData>
    <row r="1" spans="1:14">
      <c r="A1" s="276" t="s">
        <v>143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>
      <c r="A2" s="275" t="s">
        <v>382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>
      <c r="A3" s="279" t="s">
        <v>20</v>
      </c>
      <c r="B3" s="278" t="s">
        <v>144</v>
      </c>
      <c r="C3" s="278"/>
      <c r="D3" s="277" t="s">
        <v>145</v>
      </c>
      <c r="E3" s="277"/>
      <c r="F3" s="277" t="s">
        <v>146</v>
      </c>
      <c r="G3" s="277"/>
      <c r="H3" s="36"/>
      <c r="I3" s="278" t="s">
        <v>144</v>
      </c>
      <c r="J3" s="278"/>
      <c r="K3" s="277" t="s">
        <v>145</v>
      </c>
      <c r="L3" s="277"/>
      <c r="M3" s="277" t="s">
        <v>146</v>
      </c>
      <c r="N3" s="277"/>
    </row>
    <row r="4" spans="1:14">
      <c r="A4" s="280"/>
      <c r="B4" s="38" t="s">
        <v>2</v>
      </c>
      <c r="C4" s="37" t="s">
        <v>3</v>
      </c>
      <c r="D4" s="38" t="s">
        <v>2</v>
      </c>
      <c r="E4" s="37" t="s">
        <v>3</v>
      </c>
      <c r="F4" s="38" t="s">
        <v>147</v>
      </c>
      <c r="G4" s="59" t="s">
        <v>3</v>
      </c>
      <c r="H4" s="37" t="s">
        <v>20</v>
      </c>
      <c r="I4" s="38" t="s">
        <v>2</v>
      </c>
      <c r="J4" s="37" t="s">
        <v>3</v>
      </c>
      <c r="K4" s="38" t="s">
        <v>2</v>
      </c>
      <c r="L4" s="37" t="s">
        <v>3</v>
      </c>
      <c r="M4" s="38" t="s">
        <v>147</v>
      </c>
      <c r="N4" s="59" t="s">
        <v>3</v>
      </c>
    </row>
    <row r="5" spans="1:14" ht="14.25" customHeight="1">
      <c r="A5" s="39" t="s">
        <v>148</v>
      </c>
      <c r="B5" s="155">
        <v>7.258</v>
      </c>
      <c r="C5" s="40">
        <v>36</v>
      </c>
      <c r="D5" s="155">
        <v>7.1449999999999996</v>
      </c>
      <c r="E5" s="40">
        <v>2</v>
      </c>
      <c r="F5" s="156">
        <v>0.11300000000000043</v>
      </c>
      <c r="G5" s="40">
        <v>63</v>
      </c>
      <c r="H5" s="39" t="s">
        <v>149</v>
      </c>
      <c r="I5" s="155">
        <v>7.6319999999999997</v>
      </c>
      <c r="J5" s="40">
        <v>18</v>
      </c>
      <c r="K5" s="155">
        <v>6.4870000000000001</v>
      </c>
      <c r="L5" s="40">
        <v>25</v>
      </c>
      <c r="M5" s="156">
        <v>1.1449999999999996</v>
      </c>
      <c r="N5" s="40">
        <v>31</v>
      </c>
    </row>
    <row r="6" spans="1:14" ht="14.25" customHeight="1">
      <c r="A6" s="39" t="s">
        <v>22</v>
      </c>
      <c r="B6" s="155">
        <v>7.18</v>
      </c>
      <c r="C6" s="40">
        <v>41</v>
      </c>
      <c r="D6" s="155">
        <v>6.92</v>
      </c>
      <c r="E6" s="40">
        <v>7</v>
      </c>
      <c r="F6" s="156">
        <v>0.25999999999999979</v>
      </c>
      <c r="G6" s="40">
        <v>62</v>
      </c>
      <c r="H6" s="39" t="s">
        <v>158</v>
      </c>
      <c r="I6" s="155">
        <v>6.7880000000000003</v>
      </c>
      <c r="J6" s="40">
        <v>57</v>
      </c>
      <c r="K6" s="155">
        <v>5.6219999999999999</v>
      </c>
      <c r="L6" s="40">
        <v>56</v>
      </c>
      <c r="M6" s="156">
        <v>1.1660000000000004</v>
      </c>
      <c r="N6" s="40">
        <v>30</v>
      </c>
    </row>
    <row r="7" spans="1:14" ht="14.25" customHeight="1">
      <c r="A7" s="39" t="s">
        <v>159</v>
      </c>
      <c r="B7" s="155">
        <v>7.3810000000000002</v>
      </c>
      <c r="C7" s="40">
        <v>32</v>
      </c>
      <c r="D7" s="155">
        <v>6.9989999999999997</v>
      </c>
      <c r="E7" s="40">
        <v>4</v>
      </c>
      <c r="F7" s="156">
        <v>0.38200000000000056</v>
      </c>
      <c r="G7" s="40">
        <v>61</v>
      </c>
      <c r="H7" s="39" t="s">
        <v>166</v>
      </c>
      <c r="I7" s="155">
        <v>7.9480000000000004</v>
      </c>
      <c r="J7" s="40">
        <v>5</v>
      </c>
      <c r="K7" s="155">
        <v>6.766</v>
      </c>
      <c r="L7" s="40">
        <v>11</v>
      </c>
      <c r="M7" s="156">
        <v>1.1820000000000004</v>
      </c>
      <c r="N7" s="40">
        <v>29</v>
      </c>
    </row>
    <row r="8" spans="1:14" ht="14.25" customHeight="1">
      <c r="A8" s="39" t="s">
        <v>164</v>
      </c>
      <c r="B8" s="155">
        <v>7.5220000000000002</v>
      </c>
      <c r="C8" s="40">
        <v>24</v>
      </c>
      <c r="D8" s="155">
        <v>7.0570000000000004</v>
      </c>
      <c r="E8" s="40">
        <v>3</v>
      </c>
      <c r="F8" s="156">
        <v>0.46499999999999986</v>
      </c>
      <c r="G8" s="40">
        <v>60</v>
      </c>
      <c r="H8" s="39" t="s">
        <v>173</v>
      </c>
      <c r="I8" s="155">
        <v>7.0529999999999999</v>
      </c>
      <c r="J8" s="40">
        <v>49</v>
      </c>
      <c r="K8" s="155">
        <v>5.8630000000000004</v>
      </c>
      <c r="L8" s="40">
        <v>52</v>
      </c>
      <c r="M8" s="156">
        <v>1.1899999999999995</v>
      </c>
      <c r="N8" s="40">
        <v>28</v>
      </c>
    </row>
    <row r="9" spans="1:14" ht="14.25" customHeight="1">
      <c r="A9" s="39" t="s">
        <v>167</v>
      </c>
      <c r="B9" s="155">
        <v>7.8860000000000001</v>
      </c>
      <c r="C9" s="40">
        <v>9</v>
      </c>
      <c r="D9" s="155">
        <v>7.4020000000000001</v>
      </c>
      <c r="E9" s="40">
        <v>1</v>
      </c>
      <c r="F9" s="156">
        <v>0.48399999999999999</v>
      </c>
      <c r="G9" s="40">
        <v>59</v>
      </c>
      <c r="H9" s="39" t="s">
        <v>179</v>
      </c>
      <c r="I9" s="155">
        <v>7.12</v>
      </c>
      <c r="J9" s="40">
        <v>44</v>
      </c>
      <c r="K9" s="155">
        <v>5.93</v>
      </c>
      <c r="L9" s="40">
        <v>48</v>
      </c>
      <c r="M9" s="156">
        <v>1.1900000000000004</v>
      </c>
      <c r="N9" s="40">
        <v>27</v>
      </c>
    </row>
    <row r="10" spans="1:14" ht="14.25" customHeight="1">
      <c r="A10" s="39" t="s">
        <v>176</v>
      </c>
      <c r="B10" s="155">
        <v>7.165</v>
      </c>
      <c r="C10" s="40">
        <v>42</v>
      </c>
      <c r="D10" s="155">
        <v>6.617</v>
      </c>
      <c r="E10" s="40">
        <v>19</v>
      </c>
      <c r="F10" s="156">
        <v>0.54800000000000004</v>
      </c>
      <c r="G10" s="40">
        <v>58</v>
      </c>
      <c r="H10" s="39" t="s">
        <v>181</v>
      </c>
      <c r="I10" s="155">
        <v>7.508</v>
      </c>
      <c r="J10" s="40">
        <v>25</v>
      </c>
      <c r="K10" s="155">
        <v>6.2930000000000001</v>
      </c>
      <c r="L10" s="40">
        <v>36</v>
      </c>
      <c r="M10" s="156">
        <v>1.2149999999999999</v>
      </c>
      <c r="N10" s="40">
        <v>26</v>
      </c>
    </row>
    <row r="11" spans="1:14" ht="14.25" customHeight="1">
      <c r="A11" s="39" t="s">
        <v>190</v>
      </c>
      <c r="B11" s="155">
        <v>7.2329999999999997</v>
      </c>
      <c r="C11" s="40">
        <v>38</v>
      </c>
      <c r="D11" s="155">
        <v>6.6779999999999999</v>
      </c>
      <c r="E11" s="40">
        <v>15</v>
      </c>
      <c r="F11" s="156">
        <v>0.55499999999999972</v>
      </c>
      <c r="G11" s="40">
        <v>57</v>
      </c>
      <c r="H11" s="39" t="s">
        <v>23</v>
      </c>
      <c r="I11" s="155">
        <v>8.1440000000000001</v>
      </c>
      <c r="J11" s="40">
        <v>1</v>
      </c>
      <c r="K11" s="155">
        <v>6.9160000000000004</v>
      </c>
      <c r="L11" s="40">
        <v>8</v>
      </c>
      <c r="M11" s="156">
        <v>1.2279999999999998</v>
      </c>
      <c r="N11" s="40">
        <v>25</v>
      </c>
    </row>
    <row r="12" spans="1:14" ht="14.25" customHeight="1">
      <c r="A12" s="39" t="s">
        <v>170</v>
      </c>
      <c r="B12" s="155">
        <v>6.8319999999999999</v>
      </c>
      <c r="C12" s="40">
        <v>56</v>
      </c>
      <c r="D12" s="155">
        <v>6.2279999999999998</v>
      </c>
      <c r="E12" s="40">
        <v>38</v>
      </c>
      <c r="F12" s="156">
        <v>0.60400000000000009</v>
      </c>
      <c r="G12" s="40">
        <v>56</v>
      </c>
      <c r="H12" s="39" t="s">
        <v>178</v>
      </c>
      <c r="I12" s="155">
        <v>6.52</v>
      </c>
      <c r="J12" s="40">
        <v>62</v>
      </c>
      <c r="K12" s="155">
        <v>5.2869999999999999</v>
      </c>
      <c r="L12" s="40">
        <v>61</v>
      </c>
      <c r="M12" s="156">
        <v>1.2329999999999997</v>
      </c>
      <c r="N12" s="40">
        <v>24</v>
      </c>
    </row>
    <row r="13" spans="1:14" ht="14.25" customHeight="1">
      <c r="A13" s="39" t="s">
        <v>160</v>
      </c>
      <c r="B13" s="155">
        <v>7.1070000000000002</v>
      </c>
      <c r="C13" s="40">
        <v>46</v>
      </c>
      <c r="D13" s="155">
        <v>6.4909999999999997</v>
      </c>
      <c r="E13" s="40">
        <v>24</v>
      </c>
      <c r="F13" s="156">
        <v>0.61600000000000055</v>
      </c>
      <c r="G13" s="40">
        <v>55</v>
      </c>
      <c r="H13" s="39" t="s">
        <v>165</v>
      </c>
      <c r="I13" s="155">
        <v>7.1559999999999997</v>
      </c>
      <c r="J13" s="40">
        <v>43</v>
      </c>
      <c r="K13" s="155">
        <v>5.9219999999999997</v>
      </c>
      <c r="L13" s="40">
        <v>49</v>
      </c>
      <c r="M13" s="156">
        <v>1.234</v>
      </c>
      <c r="N13" s="40">
        <v>23</v>
      </c>
    </row>
    <row r="14" spans="1:14" ht="14.25" customHeight="1">
      <c r="A14" s="39" t="s">
        <v>185</v>
      </c>
      <c r="B14" s="155">
        <v>7.0439999999999996</v>
      </c>
      <c r="C14" s="40">
        <v>50</v>
      </c>
      <c r="D14" s="155">
        <v>6.423</v>
      </c>
      <c r="E14" s="40">
        <v>30</v>
      </c>
      <c r="F14" s="156">
        <v>0.62099999999999955</v>
      </c>
      <c r="G14" s="40">
        <v>54</v>
      </c>
      <c r="H14" s="39" t="s">
        <v>177</v>
      </c>
      <c r="I14" s="155">
        <v>7.4359999999999999</v>
      </c>
      <c r="J14" s="40">
        <v>29</v>
      </c>
      <c r="K14" s="155">
        <v>6.1760000000000002</v>
      </c>
      <c r="L14" s="40">
        <v>41</v>
      </c>
      <c r="M14" s="156">
        <v>1.2599999999999998</v>
      </c>
      <c r="N14" s="40">
        <v>22</v>
      </c>
    </row>
    <row r="15" spans="1:14" ht="14.25" customHeight="1">
      <c r="A15" s="39" t="s">
        <v>174</v>
      </c>
      <c r="B15" s="155">
        <v>7.11</v>
      </c>
      <c r="C15" s="40">
        <v>45</v>
      </c>
      <c r="D15" s="155">
        <v>6.4459999999999997</v>
      </c>
      <c r="E15" s="40">
        <v>28</v>
      </c>
      <c r="F15" s="156">
        <v>0.66400000000000059</v>
      </c>
      <c r="G15" s="40">
        <v>53</v>
      </c>
      <c r="H15" s="39" t="s">
        <v>189</v>
      </c>
      <c r="I15" s="155">
        <v>7.94</v>
      </c>
      <c r="J15" s="40">
        <v>6</v>
      </c>
      <c r="K15" s="155">
        <v>6.6779999999999999</v>
      </c>
      <c r="L15" s="40">
        <v>15</v>
      </c>
      <c r="M15" s="156">
        <v>1.2620000000000005</v>
      </c>
      <c r="N15" s="40">
        <v>21</v>
      </c>
    </row>
    <row r="16" spans="1:14" ht="14.25" customHeight="1">
      <c r="A16" s="39" t="s">
        <v>157</v>
      </c>
      <c r="B16" s="155">
        <v>6.9950000000000001</v>
      </c>
      <c r="C16" s="40">
        <v>53</v>
      </c>
      <c r="D16" s="155">
        <v>6.2960000000000003</v>
      </c>
      <c r="E16" s="40">
        <v>35</v>
      </c>
      <c r="F16" s="156">
        <v>0.69899999999999984</v>
      </c>
      <c r="G16" s="40">
        <v>52</v>
      </c>
      <c r="H16" s="39" t="s">
        <v>192</v>
      </c>
      <c r="I16" s="155">
        <v>6.77</v>
      </c>
      <c r="J16" s="40">
        <v>59</v>
      </c>
      <c r="K16" s="155">
        <v>5.4809999999999999</v>
      </c>
      <c r="L16" s="40">
        <v>59</v>
      </c>
      <c r="M16" s="156">
        <v>1.2889999999999997</v>
      </c>
      <c r="N16" s="40">
        <v>20</v>
      </c>
    </row>
    <row r="17" spans="1:14" ht="14.25" customHeight="1">
      <c r="A17" s="39" t="s">
        <v>151</v>
      </c>
      <c r="B17" s="155">
        <v>6.5229999999999997</v>
      </c>
      <c r="C17" s="40">
        <v>61</v>
      </c>
      <c r="D17" s="155">
        <v>5.79</v>
      </c>
      <c r="E17" s="40">
        <v>54</v>
      </c>
      <c r="F17" s="156">
        <v>0.73299999999999965</v>
      </c>
      <c r="G17" s="40">
        <v>51</v>
      </c>
      <c r="H17" s="39" t="s">
        <v>171</v>
      </c>
      <c r="I17" s="155">
        <v>7.9950000000000001</v>
      </c>
      <c r="J17" s="40">
        <v>4</v>
      </c>
      <c r="K17" s="155">
        <v>6.7050000000000001</v>
      </c>
      <c r="L17" s="40">
        <v>14</v>
      </c>
      <c r="M17" s="156">
        <v>1.29</v>
      </c>
      <c r="N17" s="40">
        <v>19</v>
      </c>
    </row>
    <row r="18" spans="1:14" ht="14.25" customHeight="1">
      <c r="A18" s="39" t="s">
        <v>153</v>
      </c>
      <c r="B18" s="155">
        <v>7.75</v>
      </c>
      <c r="C18" s="40">
        <v>13</v>
      </c>
      <c r="D18" s="155">
        <v>6.9809999999999999</v>
      </c>
      <c r="E18" s="40">
        <v>6</v>
      </c>
      <c r="F18" s="156">
        <v>0.76900000000000013</v>
      </c>
      <c r="G18" s="40">
        <v>49</v>
      </c>
      <c r="H18" s="39" t="s">
        <v>172</v>
      </c>
      <c r="I18" s="155">
        <v>7.6210000000000004</v>
      </c>
      <c r="J18" s="40">
        <v>19</v>
      </c>
      <c r="K18" s="155">
        <v>6.319</v>
      </c>
      <c r="L18" s="40">
        <v>34</v>
      </c>
      <c r="M18" s="156">
        <v>1.3020000000000005</v>
      </c>
      <c r="N18" s="40">
        <v>18</v>
      </c>
    </row>
    <row r="19" spans="1:14" ht="14.25" customHeight="1">
      <c r="A19" s="39" t="s">
        <v>180</v>
      </c>
      <c r="B19" s="155">
        <v>7.3170000000000002</v>
      </c>
      <c r="C19" s="40">
        <v>34</v>
      </c>
      <c r="D19" s="155">
        <v>6.548</v>
      </c>
      <c r="E19" s="40">
        <v>20</v>
      </c>
      <c r="F19" s="156">
        <v>0.76900000000000013</v>
      </c>
      <c r="G19" s="40">
        <v>49</v>
      </c>
      <c r="H19" s="39" t="s">
        <v>204</v>
      </c>
      <c r="I19" s="155">
        <v>7.851</v>
      </c>
      <c r="J19" s="40">
        <v>10</v>
      </c>
      <c r="K19" s="155">
        <v>6.5389999999999997</v>
      </c>
      <c r="L19" s="40">
        <v>21</v>
      </c>
      <c r="M19" s="156">
        <v>1.3120000000000003</v>
      </c>
      <c r="N19" s="40">
        <v>17</v>
      </c>
    </row>
    <row r="20" spans="1:14" ht="14.25" customHeight="1">
      <c r="A20" s="39" t="s">
        <v>205</v>
      </c>
      <c r="B20" s="155">
        <v>7.2050000000000001</v>
      </c>
      <c r="C20" s="40">
        <v>40</v>
      </c>
      <c r="D20" s="155">
        <v>6.3819999999999997</v>
      </c>
      <c r="E20" s="40">
        <v>32</v>
      </c>
      <c r="F20" s="156">
        <v>0.8230000000000004</v>
      </c>
      <c r="G20" s="40">
        <v>48</v>
      </c>
      <c r="H20" s="39" t="s">
        <v>200</v>
      </c>
      <c r="I20" s="155">
        <v>7.5780000000000003</v>
      </c>
      <c r="J20" s="40">
        <v>21</v>
      </c>
      <c r="K20" s="155">
        <v>6.2320000000000002</v>
      </c>
      <c r="L20" s="40">
        <v>37</v>
      </c>
      <c r="M20" s="156">
        <v>1.3460000000000001</v>
      </c>
      <c r="N20" s="40">
        <v>16</v>
      </c>
    </row>
    <row r="21" spans="1:14" ht="14.25" customHeight="1">
      <c r="A21" s="39" t="s">
        <v>156</v>
      </c>
      <c r="B21" s="155">
        <v>7.218</v>
      </c>
      <c r="C21" s="40">
        <v>39</v>
      </c>
      <c r="D21" s="155">
        <v>6.3929999999999998</v>
      </c>
      <c r="E21" s="40">
        <v>31</v>
      </c>
      <c r="F21" s="156">
        <v>0.82500000000000018</v>
      </c>
      <c r="G21" s="40">
        <v>47</v>
      </c>
      <c r="H21" s="39" t="s">
        <v>203</v>
      </c>
      <c r="I21" s="155">
        <v>7.9960000000000004</v>
      </c>
      <c r="J21" s="40">
        <v>3</v>
      </c>
      <c r="K21" s="155">
        <v>6.6269999999999998</v>
      </c>
      <c r="L21" s="40">
        <v>18</v>
      </c>
      <c r="M21" s="156">
        <v>1.3690000000000007</v>
      </c>
      <c r="N21" s="40">
        <v>15</v>
      </c>
    </row>
    <row r="22" spans="1:14" ht="14.25" customHeight="1">
      <c r="A22" s="39" t="s">
        <v>195</v>
      </c>
      <c r="B22" s="155">
        <v>7.3179999999999996</v>
      </c>
      <c r="C22" s="40">
        <v>33</v>
      </c>
      <c r="D22" s="155">
        <v>6.4690000000000003</v>
      </c>
      <c r="E22" s="40">
        <v>27</v>
      </c>
      <c r="F22" s="156">
        <v>0.84899999999999931</v>
      </c>
      <c r="G22" s="40">
        <v>46</v>
      </c>
      <c r="H22" s="39" t="s">
        <v>150</v>
      </c>
      <c r="I22" s="155">
        <v>7.4180000000000001</v>
      </c>
      <c r="J22" s="40">
        <v>31</v>
      </c>
      <c r="K22" s="155">
        <v>6.0449999999999999</v>
      </c>
      <c r="L22" s="40">
        <v>43</v>
      </c>
      <c r="M22" s="156">
        <v>1.3730000000000002</v>
      </c>
      <c r="N22" s="40">
        <v>14</v>
      </c>
    </row>
    <row r="23" spans="1:14" ht="14.25" customHeight="1">
      <c r="A23" s="42" t="s">
        <v>21</v>
      </c>
      <c r="B23" s="157">
        <v>7.73</v>
      </c>
      <c r="C23" s="41">
        <v>15</v>
      </c>
      <c r="D23" s="157">
        <v>6.875</v>
      </c>
      <c r="E23" s="41">
        <v>9</v>
      </c>
      <c r="F23" s="158">
        <v>0.85500000000000043</v>
      </c>
      <c r="G23" s="41">
        <v>45</v>
      </c>
      <c r="H23" s="39" t="s">
        <v>182</v>
      </c>
      <c r="I23" s="155">
        <v>7.2839999999999998</v>
      </c>
      <c r="J23" s="40">
        <v>35</v>
      </c>
      <c r="K23" s="155">
        <v>5.8680000000000003</v>
      </c>
      <c r="L23" s="40">
        <v>51</v>
      </c>
      <c r="M23" s="156">
        <v>1.4159999999999995</v>
      </c>
      <c r="N23" s="40">
        <v>13</v>
      </c>
    </row>
    <row r="24" spans="1:14" ht="14.25" customHeight="1">
      <c r="A24" s="39" t="s">
        <v>168</v>
      </c>
      <c r="B24" s="155">
        <v>7.234</v>
      </c>
      <c r="C24" s="40">
        <v>37</v>
      </c>
      <c r="D24" s="155">
        <v>6.3550000000000004</v>
      </c>
      <c r="E24" s="40">
        <v>33</v>
      </c>
      <c r="F24" s="156">
        <v>0.87899999999999956</v>
      </c>
      <c r="G24" s="40">
        <v>44</v>
      </c>
      <c r="H24" s="39" t="s">
        <v>152</v>
      </c>
      <c r="I24" s="155">
        <v>7.5049999999999999</v>
      </c>
      <c r="J24" s="40">
        <v>26</v>
      </c>
      <c r="K24" s="155">
        <v>6.08</v>
      </c>
      <c r="L24" s="40">
        <v>42</v>
      </c>
      <c r="M24" s="156">
        <v>1.4249999999999998</v>
      </c>
      <c r="N24" s="40">
        <v>12</v>
      </c>
    </row>
    <row r="25" spans="1:14" ht="14.25" customHeight="1">
      <c r="A25" s="39" t="s">
        <v>162</v>
      </c>
      <c r="B25" s="155">
        <v>7.101</v>
      </c>
      <c r="C25" s="40">
        <v>47</v>
      </c>
      <c r="D25" s="155">
        <v>6.2</v>
      </c>
      <c r="E25" s="40">
        <v>40</v>
      </c>
      <c r="F25" s="156">
        <v>0.9009999999999998</v>
      </c>
      <c r="G25" s="40">
        <v>43</v>
      </c>
      <c r="H25" s="39" t="s">
        <v>191</v>
      </c>
      <c r="I25" s="155">
        <v>7.9379999999999997</v>
      </c>
      <c r="J25" s="40">
        <v>7</v>
      </c>
      <c r="K25" s="155">
        <v>6.5060000000000002</v>
      </c>
      <c r="L25" s="40">
        <v>23</v>
      </c>
      <c r="M25" s="156">
        <v>1.4319999999999995</v>
      </c>
      <c r="N25" s="40">
        <v>11</v>
      </c>
    </row>
    <row r="26" spans="1:14" ht="14.25" customHeight="1">
      <c r="A26" s="39" t="s">
        <v>198</v>
      </c>
      <c r="B26" s="155">
        <v>7.9039999999999999</v>
      </c>
      <c r="C26" s="40">
        <v>8</v>
      </c>
      <c r="D26" s="155">
        <v>6.9969999999999999</v>
      </c>
      <c r="E26" s="40">
        <v>5</v>
      </c>
      <c r="F26" s="156">
        <v>0.90700000000000003</v>
      </c>
      <c r="G26" s="40">
        <v>42</v>
      </c>
      <c r="H26" s="39" t="s">
        <v>199</v>
      </c>
      <c r="I26" s="155">
        <v>7.0019999999999998</v>
      </c>
      <c r="J26" s="40">
        <v>52</v>
      </c>
      <c r="K26" s="155">
        <v>5.53</v>
      </c>
      <c r="L26" s="40">
        <v>58</v>
      </c>
      <c r="M26" s="156">
        <v>1.4719999999999995</v>
      </c>
      <c r="N26" s="40">
        <v>10</v>
      </c>
    </row>
    <row r="27" spans="1:14" ht="14.25" customHeight="1">
      <c r="A27" s="39" t="s">
        <v>155</v>
      </c>
      <c r="B27" s="155">
        <v>6.4809999999999999</v>
      </c>
      <c r="C27" s="40">
        <v>63</v>
      </c>
      <c r="D27" s="155">
        <v>5.5519999999999996</v>
      </c>
      <c r="E27" s="40">
        <v>57</v>
      </c>
      <c r="F27" s="156">
        <v>0.92900000000000027</v>
      </c>
      <c r="G27" s="40">
        <v>41</v>
      </c>
      <c r="H27" s="39" t="s">
        <v>183</v>
      </c>
      <c r="I27" s="155">
        <v>7.48</v>
      </c>
      <c r="J27" s="40">
        <v>27</v>
      </c>
      <c r="K27" s="155">
        <v>6.0019999999999998</v>
      </c>
      <c r="L27" s="40">
        <v>46</v>
      </c>
      <c r="M27" s="156">
        <v>1.4780000000000006</v>
      </c>
      <c r="N27" s="40">
        <v>9</v>
      </c>
    </row>
    <row r="28" spans="1:14" ht="14.25" customHeight="1">
      <c r="A28" s="39" t="s">
        <v>154</v>
      </c>
      <c r="B28" s="155">
        <v>7.7779999999999996</v>
      </c>
      <c r="C28" s="40">
        <v>12</v>
      </c>
      <c r="D28" s="155">
        <v>6.8209999999999997</v>
      </c>
      <c r="E28" s="40">
        <v>10</v>
      </c>
      <c r="F28" s="156">
        <v>0.95699999999999985</v>
      </c>
      <c r="G28" s="40">
        <v>40</v>
      </c>
      <c r="H28" s="39" t="s">
        <v>186</v>
      </c>
      <c r="I28" s="155">
        <v>6.843</v>
      </c>
      <c r="J28" s="40">
        <v>55</v>
      </c>
      <c r="K28" s="155">
        <v>5.3419999999999996</v>
      </c>
      <c r="L28" s="40">
        <v>60</v>
      </c>
      <c r="M28" s="156">
        <v>1.5010000000000003</v>
      </c>
      <c r="N28" s="40">
        <v>8</v>
      </c>
    </row>
    <row r="29" spans="1:14" ht="14.25" customHeight="1">
      <c r="A29" s="39" t="s">
        <v>161</v>
      </c>
      <c r="B29" s="155">
        <v>6.7750000000000004</v>
      </c>
      <c r="C29" s="40">
        <v>58</v>
      </c>
      <c r="D29" s="155">
        <v>5.8159999999999998</v>
      </c>
      <c r="E29" s="40">
        <v>53</v>
      </c>
      <c r="F29" s="156">
        <v>0.95900000000000052</v>
      </c>
      <c r="G29" s="40">
        <v>39</v>
      </c>
      <c r="H29" s="39" t="s">
        <v>206</v>
      </c>
      <c r="I29" s="155">
        <v>7.7350000000000003</v>
      </c>
      <c r="J29" s="40">
        <v>14</v>
      </c>
      <c r="K29" s="155">
        <v>6.2240000000000002</v>
      </c>
      <c r="L29" s="40">
        <v>39</v>
      </c>
      <c r="M29" s="156">
        <v>1.5110000000000001</v>
      </c>
      <c r="N29" s="40">
        <v>7</v>
      </c>
    </row>
    <row r="30" spans="1:14" ht="14.25" customHeight="1">
      <c r="A30" s="39" t="s">
        <v>197</v>
      </c>
      <c r="B30" s="155">
        <v>7.7050000000000001</v>
      </c>
      <c r="C30" s="40">
        <v>16</v>
      </c>
      <c r="D30" s="155">
        <v>6.7290000000000001</v>
      </c>
      <c r="E30" s="40">
        <v>13</v>
      </c>
      <c r="F30" s="156">
        <v>0.97599999999999998</v>
      </c>
      <c r="G30" s="40">
        <v>38</v>
      </c>
      <c r="H30" s="39" t="s">
        <v>194</v>
      </c>
      <c r="I30" s="155">
        <v>8.0190000000000001</v>
      </c>
      <c r="J30" s="40">
        <v>2</v>
      </c>
      <c r="K30" s="155">
        <v>6.4850000000000003</v>
      </c>
      <c r="L30" s="40">
        <v>26</v>
      </c>
      <c r="M30" s="156">
        <v>1.5339999999999998</v>
      </c>
      <c r="N30" s="40">
        <v>6</v>
      </c>
    </row>
    <row r="31" spans="1:14" ht="14.25" customHeight="1">
      <c r="A31" s="39" t="s">
        <v>230</v>
      </c>
      <c r="B31" s="155">
        <v>7.0350000000000001</v>
      </c>
      <c r="C31" s="40">
        <v>51</v>
      </c>
      <c r="D31" s="155">
        <v>6.0170000000000003</v>
      </c>
      <c r="E31" s="40">
        <v>45</v>
      </c>
      <c r="F31" s="156">
        <v>1.0179999999999998</v>
      </c>
      <c r="G31" s="40">
        <v>37</v>
      </c>
      <c r="H31" s="39" t="s">
        <v>193</v>
      </c>
      <c r="I31" s="155">
        <v>7.5730000000000004</v>
      </c>
      <c r="J31" s="40">
        <v>22</v>
      </c>
      <c r="K31" s="155">
        <v>5.9340000000000002</v>
      </c>
      <c r="L31" s="40">
        <v>47</v>
      </c>
      <c r="M31" s="156">
        <v>1.6390000000000002</v>
      </c>
      <c r="N31" s="40">
        <v>5</v>
      </c>
    </row>
    <row r="32" spans="1:14" ht="14.25" customHeight="1">
      <c r="A32" s="39" t="s">
        <v>163</v>
      </c>
      <c r="B32" s="155">
        <v>7.0640000000000001</v>
      </c>
      <c r="C32" s="40">
        <v>48</v>
      </c>
      <c r="D32" s="155">
        <v>6.0380000000000003</v>
      </c>
      <c r="E32" s="40">
        <v>44</v>
      </c>
      <c r="F32" s="156">
        <v>1.0259999999999998</v>
      </c>
      <c r="G32" s="40">
        <v>36</v>
      </c>
      <c r="H32" s="39" t="s">
        <v>187</v>
      </c>
      <c r="I32" s="155">
        <v>7.57</v>
      </c>
      <c r="J32" s="40">
        <v>23</v>
      </c>
      <c r="K32" s="155">
        <v>5.9219999999999997</v>
      </c>
      <c r="L32" s="40">
        <v>49</v>
      </c>
      <c r="M32" s="156">
        <v>1.6480000000000006</v>
      </c>
      <c r="N32" s="40">
        <v>4</v>
      </c>
    </row>
    <row r="33" spans="1:14" ht="14.25" customHeight="1">
      <c r="A33" s="39" t="s">
        <v>188</v>
      </c>
      <c r="B33" s="155">
        <v>7.4770000000000003</v>
      </c>
      <c r="C33" s="40">
        <v>28</v>
      </c>
      <c r="D33" s="155">
        <v>6.4260000000000002</v>
      </c>
      <c r="E33" s="40">
        <v>29</v>
      </c>
      <c r="F33" s="156">
        <v>1.0510000000000002</v>
      </c>
      <c r="G33" s="40">
        <v>35</v>
      </c>
      <c r="H33" s="39" t="s">
        <v>184</v>
      </c>
      <c r="I33" s="155">
        <v>6.8559999999999999</v>
      </c>
      <c r="J33" s="40">
        <v>54</v>
      </c>
      <c r="K33" s="155">
        <v>5.173</v>
      </c>
      <c r="L33" s="40">
        <v>62</v>
      </c>
      <c r="M33" s="156">
        <v>1.6829999999999998</v>
      </c>
      <c r="N33" s="40">
        <v>3</v>
      </c>
    </row>
    <row r="34" spans="1:14" ht="14.25" customHeight="1">
      <c r="A34" s="39" t="s">
        <v>175</v>
      </c>
      <c r="B34" s="155">
        <v>7.6909999999999998</v>
      </c>
      <c r="C34" s="40">
        <v>17</v>
      </c>
      <c r="D34" s="155">
        <v>6.6289999999999996</v>
      </c>
      <c r="E34" s="40">
        <v>17</v>
      </c>
      <c r="F34" s="156">
        <v>1.0620000000000003</v>
      </c>
      <c r="G34" s="40">
        <v>34</v>
      </c>
      <c r="H34" s="39" t="s">
        <v>169</v>
      </c>
      <c r="I34" s="155">
        <v>7.4340000000000002</v>
      </c>
      <c r="J34" s="40">
        <v>30</v>
      </c>
      <c r="K34" s="155">
        <v>5.7450000000000001</v>
      </c>
      <c r="L34" s="40">
        <v>55</v>
      </c>
      <c r="M34" s="156">
        <v>1.6890000000000001</v>
      </c>
      <c r="N34" s="40">
        <v>2</v>
      </c>
    </row>
    <row r="35" spans="1:14" ht="14.25" customHeight="1">
      <c r="A35" s="39" t="s">
        <v>201</v>
      </c>
      <c r="B35" s="155">
        <v>7.8159999999999998</v>
      </c>
      <c r="C35" s="40">
        <v>11</v>
      </c>
      <c r="D35" s="155">
        <v>6.75</v>
      </c>
      <c r="E35" s="40">
        <v>12</v>
      </c>
      <c r="F35" s="156">
        <v>1.0659999999999998</v>
      </c>
      <c r="G35" s="40">
        <v>33</v>
      </c>
      <c r="H35" s="39" t="s">
        <v>202</v>
      </c>
      <c r="I35" s="155">
        <v>6.6310000000000002</v>
      </c>
      <c r="J35" s="40">
        <v>60</v>
      </c>
      <c r="K35" s="155">
        <v>4.6970000000000001</v>
      </c>
      <c r="L35" s="40">
        <v>63</v>
      </c>
      <c r="M35" s="156">
        <v>1.9340000000000002</v>
      </c>
      <c r="N35" s="40">
        <v>1</v>
      </c>
    </row>
    <row r="36" spans="1:14" ht="14.25" customHeight="1">
      <c r="A36" s="39" t="s">
        <v>196</v>
      </c>
      <c r="B36" s="155">
        <v>7.6059999999999999</v>
      </c>
      <c r="C36" s="40">
        <v>20</v>
      </c>
      <c r="D36" s="155">
        <v>6.5330000000000004</v>
      </c>
      <c r="E36" s="40">
        <v>22</v>
      </c>
      <c r="F36" s="156">
        <v>1.0729999999999995</v>
      </c>
      <c r="G36" s="40">
        <v>32</v>
      </c>
      <c r="H36" s="43" t="s">
        <v>207</v>
      </c>
      <c r="I36" s="38">
        <v>7.5049999999999999</v>
      </c>
      <c r="J36" s="37"/>
      <c r="K36" s="38">
        <v>6.4660000000000002</v>
      </c>
      <c r="L36" s="37"/>
      <c r="M36" s="150">
        <f>I36-K36</f>
        <v>1.0389999999999997</v>
      </c>
      <c r="N36" s="59"/>
    </row>
  </sheetData>
  <mergeCells count="9">
    <mergeCell ref="A2:N2"/>
    <mergeCell ref="A1:N1"/>
    <mergeCell ref="F3:G3"/>
    <mergeCell ref="I3:J3"/>
    <mergeCell ref="K3:L3"/>
    <mergeCell ref="M3:N3"/>
    <mergeCell ref="B3:C3"/>
    <mergeCell ref="D3:E3"/>
    <mergeCell ref="A3:A4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Thống kê thi thử 3.2023</vt:lpstr>
      <vt:lpstr>Thống kê thi thử 3.2023 (2)</vt:lpstr>
      <vt:lpstr>Toán</vt:lpstr>
      <vt:lpstr>Toán (2)</vt:lpstr>
      <vt:lpstr>Dư Toán</vt:lpstr>
      <vt:lpstr>Dư Toán (2)</vt:lpstr>
      <vt:lpstr>TB các tỉnh trong khu vực</vt:lpstr>
      <vt:lpstr>TB các tỉnh trong khu vực (2)</vt:lpstr>
      <vt:lpstr>Chênh lệch HB</vt:lpstr>
      <vt:lpstr>Chênh lệch HB (2)</vt:lpstr>
      <vt:lpstr>Tổng hợp các tỉnh</vt:lpstr>
      <vt:lpstr>Tổng hợp các tỉnh (3)</vt:lpstr>
      <vt:lpstr>Tổng hợp các tỉnh (2)</vt:lpstr>
      <vt:lpstr>Tổng hợp các tỉnh (4)</vt:lpstr>
      <vt:lpstr>Tổng hợp các tỉnh (5)</vt:lpstr>
      <vt:lpstr>Xây dựng ngân hàng đề</vt:lpstr>
      <vt:lpstr>So sánh các tỉnh</vt:lpstr>
      <vt:lpstr>So sánh các tỉnh (2)</vt:lpstr>
      <vt:lpstr>Thủ khoa</vt:lpstr>
      <vt:lpstr>Thủ khoa A</vt:lpstr>
      <vt:lpstr>Thủ khoa A1</vt:lpstr>
      <vt:lpstr>Thủ khoa B</vt:lpstr>
      <vt:lpstr>Thủ khoa C</vt:lpstr>
      <vt:lpstr>Thủ khoa D</vt:lpstr>
      <vt:lpstr>'So sánh các tỉnh'!Print_Area</vt:lpstr>
      <vt:lpstr>'So sánh các tỉnh (2)'!Print_Area</vt:lpstr>
      <vt:lpstr>Toán!Print_Area</vt:lpstr>
      <vt:lpstr>'Toán (2)'!Print_Area</vt:lpstr>
      <vt:lpstr>'Tổng hợp các tỉnh (2)'!Print_Area</vt:lpstr>
      <vt:lpstr>'Tổng hợp các tỉnh (4)'!Print_Area</vt:lpstr>
      <vt:lpstr>'Tổng hợp các tỉnh (5)'!Print_Area</vt:lpstr>
      <vt:lpstr>'Chênh lệch HB'!Print_Titles</vt:lpstr>
      <vt:lpstr>'Chênh lệch HB (2)'!Print_Titles</vt:lpstr>
      <vt:lpstr>'So sánh các tỉnh (2)'!Print_Titles</vt:lpstr>
      <vt:lpstr>'TB các tỉnh trong khu vực'!Print_Titles</vt:lpstr>
      <vt:lpstr>'TB các tỉnh trong khu vực (2)'!Print_Titles</vt:lpstr>
      <vt:lpstr>'Tổng hợp các tỉnh'!Print_Titles</vt:lpstr>
      <vt:lpstr>'Tổng hợp các tỉnh (2)'!Print_Titles</vt:lpstr>
      <vt:lpstr>'Tổng hợp các tỉnh (3)'!Print_Titles</vt:lpstr>
      <vt:lpstr>'Tổng hợp các tỉnh (4)'!Print_Titles</vt:lpstr>
      <vt:lpstr>'Tổng hợp các tỉnh 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Nhien</cp:lastModifiedBy>
  <cp:lastPrinted>2023-05-12T02:43:49Z</cp:lastPrinted>
  <dcterms:created xsi:type="dcterms:W3CDTF">2023-05-03T15:31:07Z</dcterms:created>
  <dcterms:modified xsi:type="dcterms:W3CDTF">2023-05-12T16:46:48Z</dcterms:modified>
</cp:coreProperties>
</file>