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P6oNrap4AmxiKf5FOcf6oJiRqJm3+b6y6QKTZ/wxjSA="/>
    </ext>
  </extLst>
</workbook>
</file>

<file path=xl/sharedStrings.xml><?xml version="1.0" encoding="utf-8"?>
<sst xmlns="http://schemas.openxmlformats.org/spreadsheetml/2006/main" count="64" uniqueCount="51">
  <si>
    <t>MA TRẬN ĐỀ KIỂM TRA, ĐÁNH GIÁ CUỐI HỌC KÌ I
KHOA HỌC TỰ NHIÊN 9</t>
  </si>
  <si>
    <r>
      <rPr>
        <rFont val="Times New Roman"/>
        <b/>
        <color theme="1"/>
        <sz val="12.0"/>
      </rPr>
      <t>A. Ma trận</t>
    </r>
    <r>
      <rPr>
        <rFont val="Times New Roman"/>
        <color theme="1"/>
        <sz val="12.0"/>
      </rPr>
      <t xml:space="preserve">
- Thời điểm kiểm tra: Kiểm tra cuối học kì I, khi kết thúc nội dung: 
+ Phần Vật lý: Bài 12. Đoạn mạch nối tiếp, song song (tiết 2)
+ Phần Hóa học: Bài 23. Alkane ( tiết 2) 
+ Phần Sinh học: Bài 43. Nguyên phân, giảm phân (tiết 1).
- Thời gian làm bài: 90 phút.
- Hình thức kiểm tra: Kết hợp giữa trắc nghiệm và tự luận (tỉ lệ 50% trắc nghiệm, 50% tự luận).
- Cấu trúc:
- Mức độ đề: 40% Nhận biết; 30% Thông hiểu; 20% Vận dụng; 10% Vận dụng cao.
- Phần trắc nghiệm: 5,0 điểm, gồm 20 câu hỏi (ở mức độ Nhận biết: 16 câu, Thông hiểu 4 câu)
- Phần tự luận:  5,0 điểm (Thông hiểu: 1 điểm;  Vận dụng: 2,0 điểm;  Vận dụng cao: 1 điểm)
</t>
    </r>
    <r>
      <rPr>
        <rFont val="Times New Roman"/>
        <color rgb="FFFF0000"/>
        <sz val="12.0"/>
      </rPr>
      <t>- Nội dung nửa đầu học kì: 25% (2,5 điểm)
- Nội dung nửa học kì sau: 75% (7,5 điểm)</t>
    </r>
  </si>
  <si>
    <t>Mạch
 nội dung</t>
  </si>
  <si>
    <t>Chủ đề</t>
  </si>
  <si>
    <t>Nội dung/đơn vị kiến thức</t>
  </si>
  <si>
    <t>Số 
tiết</t>
  </si>
  <si>
    <t>Mức độ đánh giá</t>
  </si>
  <si>
    <t>Tổng số 
câu/ý</t>
  </si>
  <si>
    <t>% 
Điểm</t>
  </si>
  <si>
    <t>Phân bổ Điểm số</t>
  </si>
  <si>
    <r>
      <rPr>
        <rFont val="Times New Roman"/>
        <b/>
        <color theme="1"/>
        <sz val="10.0"/>
      </rPr>
      <t xml:space="preserve">Điểm
</t>
    </r>
    <r>
      <rPr>
        <rFont val="Times New Roman"/>
        <b val="0"/>
        <i/>
        <color theme="1"/>
        <sz val="8.0"/>
      </rPr>
      <t>(làm tròn)</t>
    </r>
  </si>
  <si>
    <t>Nhận biết</t>
  </si>
  <si>
    <t>Thông hiểu</t>
  </si>
  <si>
    <t>Vận dụng</t>
  </si>
  <si>
    <t>Vận dụng
 cao</t>
  </si>
  <si>
    <t>TN</t>
  </si>
  <si>
    <t>TL</t>
  </si>
  <si>
    <t>Vật lí</t>
  </si>
  <si>
    <t>Năng lượng-Cơ học
Ánh sáng</t>
  </si>
  <si>
    <t>Phần kiến thức nửa đầu học kỳ 1</t>
  </si>
  <si>
    <t>Hóa học</t>
  </si>
  <si>
    <t>Kim loại, sự khác nhau cơ bản giữa Phi kim và Kim loại</t>
  </si>
  <si>
    <t>Sinh học</t>
  </si>
  <si>
    <t xml:space="preserve">Di truyền học Mendel, </t>
  </si>
  <si>
    <t>Ánh sáng</t>
  </si>
  <si>
    <r>
      <rPr>
        <rFont val="Times New Roman"/>
        <b/>
        <color theme="1"/>
        <sz val="10.0"/>
      </rPr>
      <t>Bài 9.</t>
    </r>
    <r>
      <rPr>
        <rFont val="Times New Roman"/>
        <b val="0"/>
        <color theme="1"/>
        <sz val="10.0"/>
      </rPr>
      <t xml:space="preserve"> Thực hành đo tiêu cực của thấu kính hội tụ.</t>
    </r>
  </si>
  <si>
    <t>Điện</t>
  </si>
  <si>
    <r>
      <rPr>
        <rFont val="Times New Roman"/>
        <b/>
        <color theme="1"/>
        <sz val="10.0"/>
      </rPr>
      <t>Bài 10.</t>
    </r>
    <r>
      <rPr>
        <rFont val="Times New Roman"/>
        <b val="0"/>
        <color theme="1"/>
        <sz val="10.0"/>
      </rPr>
      <t xml:space="preserve"> Kính lúp. Bài tập thấu kính.</t>
    </r>
  </si>
  <si>
    <r>
      <rPr>
        <rFont val="Times New Roman"/>
        <b/>
        <color theme="1"/>
        <sz val="10.0"/>
      </rPr>
      <t>Bài 11.</t>
    </r>
    <r>
      <rPr>
        <rFont val="Times New Roman"/>
        <b val="0"/>
        <color theme="1"/>
        <sz val="10.0"/>
      </rPr>
      <t xml:space="preserve"> Điện trở. Định luật Ohm.</t>
    </r>
  </si>
  <si>
    <r>
      <rPr>
        <rFont val="Times New Roman"/>
        <b/>
        <color theme="1"/>
        <sz val="10.0"/>
      </rPr>
      <t>Bài 12.</t>
    </r>
    <r>
      <rPr>
        <rFont val="Times New Roman"/>
        <b val="0"/>
        <color theme="1"/>
        <sz val="10.0"/>
      </rPr>
      <t xml:space="preserve"> Đoạn mạch nối tiếp, song song.</t>
    </r>
  </si>
  <si>
    <r>
      <rPr>
        <rFont val="Times New Roman"/>
        <b/>
        <color theme="1"/>
        <sz val="10.0"/>
      </rPr>
      <t>Bài 20.</t>
    </r>
    <r>
      <rPr>
        <rFont val="Times New Roman"/>
        <b val="0"/>
        <color theme="1"/>
        <sz val="10.0"/>
      </rPr>
      <t xml:space="preserve"> Tách kim loại và việc sử dụng hợp kim.</t>
    </r>
  </si>
  <si>
    <r>
      <rPr>
        <rFont val="Times New Roman"/>
        <b/>
        <color theme="1"/>
        <sz val="10.0"/>
      </rPr>
      <t>Bài 21.</t>
    </r>
    <r>
      <rPr>
        <rFont val="Times New Roman"/>
        <b val="0"/>
        <color theme="1"/>
        <sz val="10.0"/>
      </rPr>
      <t xml:space="preserve"> Sự khác nhau cơ bản giữa phi kim và kim loại.</t>
    </r>
  </si>
  <si>
    <t>Giới thiệu về chất hữa cơ, HydroCarbon và nguồn nhiên liệu</t>
  </si>
  <si>
    <r>
      <rPr>
        <rFont val="Times New Roman"/>
        <b/>
        <color theme="1"/>
        <sz val="10.0"/>
      </rPr>
      <t>Bài 22.</t>
    </r>
    <r>
      <rPr>
        <rFont val="Times New Roman"/>
        <b val="0"/>
        <color theme="1"/>
        <sz val="10.0"/>
      </rPr>
      <t xml:space="preserve"> Giới thiệu về hợp chất hữu cơ. </t>
    </r>
  </si>
  <si>
    <r>
      <rPr>
        <rFont val="Times New Roman"/>
        <b/>
        <color theme="1"/>
        <sz val="10.0"/>
      </rPr>
      <t>Bài 23.</t>
    </r>
    <r>
      <rPr>
        <rFont val="Times New Roman"/>
        <b val="0"/>
        <color theme="1"/>
        <sz val="10.0"/>
      </rPr>
      <t xml:space="preserve"> Alkane.</t>
    </r>
  </si>
  <si>
    <t>Di truyền học Mendel, cơ sở phân tử của hiện tượng di truyền</t>
  </si>
  <si>
    <r>
      <rPr>
        <rFont val="Times New Roman"/>
        <b/>
        <color theme="1"/>
        <sz val="10.0"/>
      </rPr>
      <t>Bài 39:</t>
    </r>
    <r>
      <rPr>
        <rFont val="Times New Roman"/>
        <color theme="1"/>
        <sz val="10.0"/>
      </rPr>
      <t xml:space="preserve"> Tái bản DNA và phiên mã tạo RNA</t>
    </r>
  </si>
  <si>
    <r>
      <rPr>
        <rFont val="Times New Roman"/>
        <b/>
        <color theme="1"/>
        <sz val="10.0"/>
      </rPr>
      <t>Bài 40:</t>
    </r>
    <r>
      <rPr>
        <rFont val="Times New Roman"/>
        <color theme="1"/>
        <sz val="10.0"/>
      </rPr>
      <t xml:space="preserve"> Dịch mã và mối quan hệ từ gene đến tính trạng.</t>
    </r>
  </si>
  <si>
    <r>
      <rPr>
        <rFont val="Times New Roman"/>
        <b/>
        <color theme="1"/>
        <sz val="10.0"/>
      </rPr>
      <t>Bài 41:</t>
    </r>
    <r>
      <rPr>
        <rFont val="Times New Roman"/>
        <color theme="1"/>
        <sz val="10.0"/>
      </rPr>
      <t xml:space="preserve"> Đột biến gene</t>
    </r>
  </si>
  <si>
    <t>Di truyền nhiễm sắc thể</t>
  </si>
  <si>
    <r>
      <rPr>
        <rFont val="Times New Roman"/>
        <b/>
        <color theme="1"/>
        <sz val="10.0"/>
      </rPr>
      <t>Bài 42:</t>
    </r>
    <r>
      <rPr>
        <rFont val="Times New Roman"/>
        <color theme="1"/>
        <sz val="10.0"/>
      </rPr>
      <t xml:space="preserve"> Nhiễm sắc thể và bộ nhiễm sắc thể </t>
    </r>
  </si>
  <si>
    <r>
      <rPr>
        <rFont val="Times New Roman"/>
        <b/>
        <color theme="1"/>
        <sz val="10.0"/>
      </rPr>
      <t>Bài 43:</t>
    </r>
    <r>
      <rPr>
        <rFont val="Times New Roman"/>
        <color theme="1"/>
        <sz val="10.0"/>
      </rPr>
      <t xml:space="preserve"> Nguyên phân và giảm phân (Tiết 1)</t>
    </r>
  </si>
  <si>
    <t>Tổng câu/ý</t>
  </si>
  <si>
    <t>Tổng điểm</t>
  </si>
  <si>
    <t>% điểm số</t>
  </si>
  <si>
    <t>4.0 điểm</t>
  </si>
  <si>
    <t>3.0 điểm</t>
  </si>
  <si>
    <t>2.0 điểm</t>
  </si>
  <si>
    <t>1.0 điểm</t>
  </si>
  <si>
    <t>vnteach.com</t>
  </si>
  <si>
    <t>Câu TN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</si>
</sst>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1">
    <font>
      <sz val="11.0"/>
      <color theme="1"/>
      <name val="Aptos Narrow"/>
      <scheme val="minor"/>
    </font>
    <font>
      <sz val="11.0"/>
      <color theme="1"/>
      <name val="Times New Roman"/>
    </font>
    <font>
      <b/>
      <sz val="11.0"/>
      <color theme="1"/>
      <name val="Times New Roman"/>
    </font>
    <font>
      <sz val="12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/>
    <font>
      <sz val="10.0"/>
      <color rgb="FFFF0000"/>
      <name val="Times New Roman"/>
    </font>
    <font>
      <sz val="11.0"/>
      <color rgb="FFFF0000"/>
      <name val="Times New Roman"/>
    </font>
    <font>
      <sz val="10.0"/>
      <color rgb="FF000000"/>
      <name val="Times New Roman"/>
    </font>
    <font>
      <u/>
      <sz val="11.0"/>
      <color rgb="FF0000FF"/>
      <name val="Times New Roman"/>
    </font>
  </fonts>
  <fills count="11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1CEEE"/>
        <bgColor rgb="FFF1CEEE"/>
      </patternFill>
    </fill>
    <fill>
      <patternFill patternType="solid">
        <fgColor rgb="FFC1F0C8"/>
        <bgColor rgb="FFC1F0C8"/>
      </patternFill>
    </fill>
    <fill>
      <patternFill patternType="solid">
        <fgColor rgb="FFF6C6AC"/>
        <bgColor rgb="FFF6C6AC"/>
      </patternFill>
    </fill>
    <fill>
      <patternFill patternType="solid">
        <fgColor rgb="FFCAEDFB"/>
        <bgColor rgb="FFCAEDFB"/>
      </patternFill>
    </fill>
    <fill>
      <patternFill patternType="solid">
        <fgColor rgb="FF95DCF7"/>
        <bgColor rgb="FF95DCF7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8ED873"/>
        <bgColor rgb="FF8ED873"/>
      </patternFill>
    </fill>
  </fills>
  <borders count="1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  <border>
      <left/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wrapText="1"/>
    </xf>
    <xf borderId="0" fillId="0" fontId="3" numFmtId="0" xfId="0" applyAlignment="1" applyFont="1">
      <alignment horizontal="left" shrinkToFit="0" wrapText="1"/>
    </xf>
    <xf borderId="1" fillId="0" fontId="4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2" fillId="0" fontId="4" numFmtId="0" xfId="0" applyAlignment="1" applyBorder="1" applyFont="1">
      <alignment horizontal="center" shrinkToFit="0" vertical="center" wrapText="1"/>
    </xf>
    <xf borderId="3" fillId="0" fontId="6" numFmtId="0" xfId="0" applyBorder="1" applyFont="1"/>
    <xf borderId="4" fillId="0" fontId="6" numFmtId="0" xfId="0" applyBorder="1" applyFont="1"/>
    <xf borderId="5" fillId="0" fontId="4" numFmtId="0" xfId="0" applyAlignment="1" applyBorder="1" applyFont="1">
      <alignment horizontal="center" shrinkToFit="0" vertical="center" wrapText="1"/>
    </xf>
    <xf borderId="6" fillId="0" fontId="6" numFmtId="0" xfId="0" applyBorder="1" applyFont="1"/>
    <xf borderId="1" fillId="2" fontId="4" numFmtId="2" xfId="0" applyAlignment="1" applyBorder="1" applyFill="1" applyFont="1" applyNumberFormat="1">
      <alignment horizontal="center" shrinkToFit="0" vertical="center" wrapText="1"/>
    </xf>
    <xf borderId="7" fillId="0" fontId="6" numFmtId="0" xfId="0" applyBorder="1" applyFont="1"/>
    <xf borderId="8" fillId="0" fontId="6" numFmtId="0" xfId="0" applyBorder="1" applyFont="1"/>
    <xf borderId="9" fillId="0" fontId="6" numFmtId="0" xfId="0" applyBorder="1" applyFont="1"/>
    <xf borderId="10" fillId="0" fontId="6" numFmtId="0" xfId="0" applyBorder="1" applyFont="1"/>
    <xf borderId="11" fillId="0" fontId="4" numFmtId="0" xfId="0" applyAlignment="1" applyBorder="1" applyFont="1">
      <alignment horizontal="center" shrinkToFit="0" vertical="center" wrapText="1"/>
    </xf>
    <xf borderId="11" fillId="3" fontId="1" numFmtId="0" xfId="0" applyAlignment="1" applyBorder="1" applyFill="1" applyFont="1">
      <alignment horizontal="center" shrinkToFit="0" vertical="center" wrapText="1"/>
    </xf>
    <xf borderId="11" fillId="3" fontId="5" numFmtId="0" xfId="0" applyAlignment="1" applyBorder="1" applyFont="1">
      <alignment horizontal="left" shrinkToFit="0" vertical="center" wrapText="1"/>
    </xf>
    <xf borderId="11" fillId="3" fontId="7" numFmtId="0" xfId="0" applyAlignment="1" applyBorder="1" applyFont="1">
      <alignment horizontal="center" shrinkToFit="0" vertical="center" wrapText="1"/>
    </xf>
    <xf borderId="11" fillId="3" fontId="8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1" fillId="3" fontId="1" numFmtId="2" xfId="0" applyAlignment="1" applyBorder="1" applyFont="1" applyNumberFormat="1">
      <alignment horizontal="center" vertical="center"/>
    </xf>
    <xf borderId="11" fillId="3" fontId="1" numFmtId="2" xfId="0" applyAlignment="1" applyBorder="1" applyFont="1" applyNumberFormat="1">
      <alignment horizontal="center" shrinkToFit="0" vertical="center" wrapText="1"/>
    </xf>
    <xf borderId="0" fillId="0" fontId="1" numFmtId="2" xfId="0" applyFont="1" applyNumberFormat="1"/>
    <xf borderId="1" fillId="4" fontId="1" numFmtId="0" xfId="0" applyAlignment="1" applyBorder="1" applyFill="1" applyFont="1">
      <alignment horizontal="center" shrinkToFit="0" vertical="center" wrapText="1"/>
    </xf>
    <xf borderId="11" fillId="4" fontId="4" numFmtId="0" xfId="0" applyAlignment="1" applyBorder="1" applyFont="1">
      <alignment horizontal="left" shrinkToFit="0" vertical="center" wrapText="1"/>
    </xf>
    <xf borderId="11" fillId="4" fontId="4" numFmtId="0" xfId="0" applyAlignment="1" applyBorder="1" applyFont="1">
      <alignment shrinkToFit="0" vertical="center" wrapText="1"/>
    </xf>
    <xf borderId="11" fillId="4" fontId="1" numFmtId="0" xfId="0" applyAlignment="1" applyBorder="1" applyFont="1">
      <alignment horizontal="center" shrinkToFit="0" vertical="center" wrapText="1"/>
    </xf>
    <xf borderId="11" fillId="4" fontId="8" numFmtId="0" xfId="0" applyAlignment="1" applyBorder="1" applyFont="1">
      <alignment horizontal="center" shrinkToFit="0" vertical="center" wrapText="1"/>
    </xf>
    <xf borderId="1" fillId="4" fontId="1" numFmtId="2" xfId="0" applyAlignment="1" applyBorder="1" applyFont="1" applyNumberFormat="1">
      <alignment horizontal="center" shrinkToFit="0" vertical="center" wrapText="1"/>
    </xf>
    <xf borderId="11" fillId="4" fontId="1" numFmtId="2" xfId="0" applyAlignment="1" applyBorder="1" applyFont="1" applyNumberFormat="1">
      <alignment horizontal="center" shrinkToFit="0" vertical="center" wrapText="1"/>
    </xf>
    <xf borderId="1" fillId="4" fontId="4" numFmtId="0" xfId="0" applyAlignment="1" applyBorder="1" applyFont="1">
      <alignment horizontal="left" shrinkToFit="0" vertical="center" wrapText="1"/>
    </xf>
    <xf borderId="1" fillId="5" fontId="4" numFmtId="0" xfId="0" applyAlignment="1" applyBorder="1" applyFill="1" applyFont="1">
      <alignment horizontal="center" shrinkToFit="0" vertical="center" wrapText="1"/>
    </xf>
    <xf borderId="1" fillId="5" fontId="4" numFmtId="0" xfId="0" applyAlignment="1" applyBorder="1" applyFont="1">
      <alignment horizontal="left" shrinkToFit="0" vertical="center" wrapText="1"/>
    </xf>
    <xf borderId="11" fillId="5" fontId="4" numFmtId="0" xfId="0" applyAlignment="1" applyBorder="1" applyFont="1">
      <alignment shrinkToFit="0" vertical="center" wrapText="1"/>
    </xf>
    <xf borderId="11" fillId="5" fontId="1" numFmtId="0" xfId="0" applyAlignment="1" applyBorder="1" applyFont="1">
      <alignment horizontal="center" shrinkToFit="0" vertical="center" wrapText="1"/>
    </xf>
    <xf borderId="11" fillId="5" fontId="8" numFmtId="0" xfId="0" applyAlignment="1" applyBorder="1" applyFont="1">
      <alignment horizontal="center" shrinkToFit="0" vertical="center" wrapText="1"/>
    </xf>
    <xf borderId="1" fillId="5" fontId="1" numFmtId="2" xfId="0" applyAlignment="1" applyBorder="1" applyFont="1" applyNumberFormat="1">
      <alignment horizontal="center" shrinkToFit="0" vertical="center" wrapText="1"/>
    </xf>
    <xf borderId="11" fillId="5" fontId="1" numFmtId="2" xfId="0" applyAlignment="1" applyBorder="1" applyFont="1" applyNumberFormat="1">
      <alignment horizontal="center" vertical="center"/>
    </xf>
    <xf borderId="1" fillId="5" fontId="1" numFmtId="0" xfId="0" applyAlignment="1" applyBorder="1" applyFont="1">
      <alignment horizontal="center" shrinkToFit="0" vertical="center" wrapText="1"/>
    </xf>
    <xf borderId="11" fillId="5" fontId="1" numFmtId="2" xfId="0" applyAlignment="1" applyBorder="1" applyFont="1" applyNumberFormat="1">
      <alignment horizontal="center" shrinkToFit="0" vertical="center" wrapText="1"/>
    </xf>
    <xf borderId="1" fillId="6" fontId="4" numFmtId="0" xfId="0" applyAlignment="1" applyBorder="1" applyFill="1" applyFont="1">
      <alignment horizontal="center" shrinkToFit="0" vertical="center" wrapText="1"/>
    </xf>
    <xf borderId="1" fillId="6" fontId="4" numFmtId="0" xfId="0" applyAlignment="1" applyBorder="1" applyFont="1">
      <alignment horizontal="left" shrinkToFit="0" vertical="center" wrapText="1"/>
    </xf>
    <xf borderId="11" fillId="6" fontId="5" numFmtId="0" xfId="0" applyAlignment="1" applyBorder="1" applyFont="1">
      <alignment shrinkToFit="0" vertical="center" wrapText="1"/>
    </xf>
    <xf borderId="11" fillId="6" fontId="1" numFmtId="0" xfId="0" applyAlignment="1" applyBorder="1" applyFont="1">
      <alignment horizontal="center" shrinkToFit="0" vertical="center" wrapText="1"/>
    </xf>
    <xf borderId="11" fillId="6" fontId="8" numFmtId="0" xfId="0" applyAlignment="1" applyBorder="1" applyFont="1">
      <alignment horizontal="center" shrinkToFit="0" vertical="center" wrapText="1"/>
    </xf>
    <xf borderId="1" fillId="6" fontId="1" numFmtId="0" xfId="0" applyAlignment="1" applyBorder="1" applyFont="1">
      <alignment horizontal="center" shrinkToFit="0" vertical="center" wrapText="1"/>
    </xf>
    <xf borderId="11" fillId="6" fontId="1" numFmtId="2" xfId="0" applyAlignment="1" applyBorder="1" applyFont="1" applyNumberFormat="1">
      <alignment horizontal="center" shrinkToFit="0" vertical="center" wrapText="1"/>
    </xf>
    <xf borderId="2" fillId="0" fontId="4" numFmtId="0" xfId="0" applyAlignment="1" applyBorder="1" applyFont="1">
      <alignment horizontal="left" shrinkToFit="0" vertical="center" wrapText="1"/>
    </xf>
    <xf borderId="12" fillId="7" fontId="4" numFmtId="0" xfId="0" applyAlignment="1" applyBorder="1" applyFill="1" applyFont="1">
      <alignment horizontal="center" vertical="center"/>
    </xf>
    <xf borderId="12" fillId="2" fontId="5" numFmtId="0" xfId="0" applyAlignment="1" applyBorder="1" applyFont="1">
      <alignment horizontal="center" shrinkToFit="0" vertical="center" wrapText="1"/>
    </xf>
    <xf borderId="11" fillId="0" fontId="2" numFmtId="0" xfId="0" applyAlignment="1" applyBorder="1" applyFont="1">
      <alignment horizontal="center"/>
    </xf>
    <xf borderId="1" fillId="0" fontId="2" numFmtId="2" xfId="0" applyAlignment="1" applyBorder="1" applyFont="1" applyNumberFormat="1">
      <alignment horizontal="center" shrinkToFit="0" vertical="center" wrapText="1"/>
    </xf>
    <xf borderId="1" fillId="0" fontId="2" numFmtId="164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vertical="center"/>
    </xf>
    <xf borderId="5" fillId="8" fontId="2" numFmtId="0" xfId="0" applyAlignment="1" applyBorder="1" applyFill="1" applyFont="1">
      <alignment horizontal="center" shrinkToFit="0" vertical="center" wrapText="1"/>
    </xf>
    <xf borderId="2" fillId="0" fontId="5" numFmtId="0" xfId="0" applyAlignment="1" applyBorder="1" applyFont="1">
      <alignment horizontal="left" shrinkToFit="0" vertical="center" wrapText="1"/>
    </xf>
    <xf borderId="11" fillId="2" fontId="9" numFmtId="0" xfId="0" applyAlignment="1" applyBorder="1" applyFont="1">
      <alignment horizontal="center" shrinkToFit="0" vertical="center" wrapText="1"/>
    </xf>
    <xf borderId="2" fillId="2" fontId="9" numFmtId="0" xfId="0" applyAlignment="1" applyBorder="1" applyFont="1">
      <alignment horizontal="center" shrinkToFit="0" vertical="center" wrapText="1"/>
    </xf>
    <xf borderId="0" fillId="0" fontId="10" numFmtId="0" xfId="0" applyAlignment="1" applyFont="1">
      <alignment readingOrder="0"/>
    </xf>
    <xf borderId="0" fillId="0" fontId="1" numFmtId="0" xfId="0" applyAlignment="1" applyFont="1">
      <alignment horizontal="right"/>
    </xf>
    <xf borderId="13" fillId="9" fontId="1" numFmtId="0" xfId="0" applyAlignment="1" applyBorder="1" applyFill="1" applyFont="1">
      <alignment horizontal="center"/>
    </xf>
    <xf borderId="14" fillId="10" fontId="1" numFmtId="0" xfId="0" applyAlignment="1" applyBorder="1" applyFill="1" applyFont="1">
      <alignment horizontal="center"/>
    </xf>
    <xf borderId="15" fillId="0" fontId="6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vnteach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13"/>
    <col customWidth="1" min="2" max="2" width="25.5"/>
    <col customWidth="1" min="3" max="3" width="37.63"/>
    <col customWidth="1" min="4" max="4" width="4.75"/>
    <col customWidth="1" min="5" max="5" width="6.0"/>
    <col customWidth="1" min="6" max="6" width="4.75"/>
    <col customWidth="1" min="7" max="7" width="4.38"/>
    <col customWidth="1" min="8" max="8" width="4.75"/>
    <col customWidth="1" min="9" max="9" width="4.0"/>
    <col customWidth="1" min="10" max="10" width="4.75"/>
    <col customWidth="1" min="11" max="11" width="4.0"/>
    <col customWidth="1" min="12" max="12" width="5.75"/>
    <col customWidth="1" min="13" max="13" width="5.38"/>
    <col customWidth="1" min="14" max="14" width="7.38"/>
    <col customWidth="1" min="15" max="15" width="6.5"/>
    <col customWidth="1" min="16" max="16" width="6.75"/>
    <col customWidth="1" min="17" max="17" width="6.0"/>
    <col customWidth="1" min="18" max="26" width="8.63"/>
  </cols>
  <sheetData>
    <row r="1" ht="18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34.5" customHeight="1">
      <c r="A2" s="2" t="s">
        <v>0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14.5" customHeight="1">
      <c r="A3" s="3" t="s">
        <v>1</v>
      </c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8.0" customHeight="1">
      <c r="A4" s="4" t="s">
        <v>2</v>
      </c>
      <c r="B4" s="4" t="s">
        <v>3</v>
      </c>
      <c r="C4" s="4" t="s">
        <v>4</v>
      </c>
      <c r="D4" s="5" t="s">
        <v>5</v>
      </c>
      <c r="E4" s="6" t="s">
        <v>6</v>
      </c>
      <c r="F4" s="7"/>
      <c r="G4" s="7"/>
      <c r="H4" s="7"/>
      <c r="I4" s="7"/>
      <c r="J4" s="7"/>
      <c r="K4" s="8"/>
      <c r="L4" s="9" t="s">
        <v>7</v>
      </c>
      <c r="M4" s="10"/>
      <c r="N4" s="11" t="s">
        <v>8</v>
      </c>
      <c r="O4" s="4" t="s">
        <v>9</v>
      </c>
      <c r="P4" s="4" t="s">
        <v>10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ht="25.5" customHeight="1">
      <c r="A5" s="12"/>
      <c r="B5" s="12"/>
      <c r="C5" s="12"/>
      <c r="D5" s="12"/>
      <c r="E5" s="6" t="s">
        <v>11</v>
      </c>
      <c r="F5" s="6" t="s">
        <v>12</v>
      </c>
      <c r="G5" s="8"/>
      <c r="H5" s="6" t="s">
        <v>13</v>
      </c>
      <c r="I5" s="8"/>
      <c r="J5" s="6" t="s">
        <v>14</v>
      </c>
      <c r="K5" s="8"/>
      <c r="L5" s="13"/>
      <c r="M5" s="14"/>
      <c r="N5" s="12"/>
      <c r="O5" s="12"/>
      <c r="P5" s="12"/>
      <c r="Q5" s="1"/>
      <c r="R5" s="1"/>
      <c r="S5" s="1"/>
      <c r="T5" s="1"/>
      <c r="U5" s="1"/>
      <c r="V5" s="1"/>
      <c r="W5" s="1"/>
      <c r="X5" s="1"/>
      <c r="Y5" s="1"/>
      <c r="Z5" s="1"/>
    </row>
    <row r="6" ht="18.0" customHeight="1">
      <c r="A6" s="15"/>
      <c r="B6" s="15"/>
      <c r="C6" s="15"/>
      <c r="D6" s="15"/>
      <c r="E6" s="16" t="s">
        <v>15</v>
      </c>
      <c r="F6" s="16" t="s">
        <v>15</v>
      </c>
      <c r="G6" s="16" t="s">
        <v>16</v>
      </c>
      <c r="H6" s="16" t="s">
        <v>15</v>
      </c>
      <c r="I6" s="16" t="s">
        <v>16</v>
      </c>
      <c r="J6" s="16" t="s">
        <v>15</v>
      </c>
      <c r="K6" s="16" t="s">
        <v>16</v>
      </c>
      <c r="L6" s="16" t="s">
        <v>15</v>
      </c>
      <c r="M6" s="16" t="s">
        <v>16</v>
      </c>
      <c r="N6" s="15"/>
      <c r="O6" s="15"/>
      <c r="P6" s="15"/>
      <c r="Q6" s="1"/>
      <c r="R6" s="1"/>
      <c r="S6" s="1"/>
      <c r="T6" s="1"/>
      <c r="U6" s="1"/>
      <c r="V6" s="1"/>
      <c r="W6" s="1"/>
      <c r="X6" s="1"/>
      <c r="Y6" s="1"/>
      <c r="Z6" s="1"/>
    </row>
    <row r="7" ht="30.0" customHeight="1">
      <c r="A7" s="17" t="s">
        <v>17</v>
      </c>
      <c r="B7" s="18" t="s">
        <v>18</v>
      </c>
      <c r="C7" s="19" t="s">
        <v>19</v>
      </c>
      <c r="D7" s="17">
        <v>14.0</v>
      </c>
      <c r="E7" s="17">
        <v>5.0</v>
      </c>
      <c r="F7" s="17"/>
      <c r="G7" s="20"/>
      <c r="H7" s="17"/>
      <c r="I7" s="20"/>
      <c r="J7" s="17"/>
      <c r="K7" s="17"/>
      <c r="L7" s="17">
        <f t="shared" ref="L7:L22" si="1">E7+F7</f>
        <v>5</v>
      </c>
      <c r="M7" s="17"/>
      <c r="N7" s="21">
        <v>2.5</v>
      </c>
      <c r="O7" s="22">
        <f t="shared" ref="O7:O9" si="2">(D7/30)*$N$7</f>
        <v>1.166666667</v>
      </c>
      <c r="P7" s="22">
        <v>1.25</v>
      </c>
      <c r="Q7" s="21">
        <f>D7+D8+D9</f>
        <v>30</v>
      </c>
      <c r="R7" s="23">
        <f>P7+P8+P9</f>
        <v>2.5</v>
      </c>
      <c r="S7" s="1"/>
      <c r="T7" s="1"/>
      <c r="U7" s="1"/>
      <c r="V7" s="1"/>
      <c r="W7" s="1"/>
      <c r="X7" s="1"/>
      <c r="Y7" s="1"/>
      <c r="Z7" s="1"/>
    </row>
    <row r="8" ht="25.5" customHeight="1">
      <c r="A8" s="17" t="s">
        <v>20</v>
      </c>
      <c r="B8" s="18" t="s">
        <v>21</v>
      </c>
      <c r="C8" s="19" t="s">
        <v>19</v>
      </c>
      <c r="D8" s="17">
        <v>8.0</v>
      </c>
      <c r="E8" s="17">
        <v>3.0</v>
      </c>
      <c r="F8" s="17"/>
      <c r="G8" s="20"/>
      <c r="H8" s="17"/>
      <c r="I8" s="20"/>
      <c r="J8" s="17"/>
      <c r="K8" s="17"/>
      <c r="L8" s="17">
        <f t="shared" si="1"/>
        <v>3</v>
      </c>
      <c r="M8" s="17"/>
      <c r="N8" s="12"/>
      <c r="O8" s="22">
        <f t="shared" si="2"/>
        <v>0.6666666667</v>
      </c>
      <c r="P8" s="22">
        <v>0.75</v>
      </c>
      <c r="Q8" s="12"/>
      <c r="R8" s="24"/>
      <c r="S8" s="1"/>
      <c r="T8" s="1"/>
      <c r="U8" s="1"/>
      <c r="V8" s="1"/>
      <c r="W8" s="1"/>
      <c r="X8" s="1"/>
      <c r="Y8" s="1"/>
      <c r="Z8" s="1"/>
    </row>
    <row r="9" ht="18.0" customHeight="1">
      <c r="A9" s="17" t="s">
        <v>22</v>
      </c>
      <c r="B9" s="18" t="s">
        <v>23</v>
      </c>
      <c r="C9" s="19" t="s">
        <v>19</v>
      </c>
      <c r="D9" s="17">
        <v>8.0</v>
      </c>
      <c r="E9" s="17">
        <v>2.0</v>
      </c>
      <c r="F9" s="17"/>
      <c r="G9" s="20"/>
      <c r="H9" s="17"/>
      <c r="I9" s="20"/>
      <c r="J9" s="17"/>
      <c r="K9" s="17"/>
      <c r="L9" s="17">
        <f t="shared" si="1"/>
        <v>2</v>
      </c>
      <c r="M9" s="17"/>
      <c r="N9" s="15"/>
      <c r="O9" s="22">
        <f t="shared" si="2"/>
        <v>0.6666666667</v>
      </c>
      <c r="P9" s="22">
        <v>0.5</v>
      </c>
      <c r="Q9" s="15"/>
      <c r="R9" s="1"/>
      <c r="S9" s="1"/>
      <c r="T9" s="1"/>
      <c r="U9" s="1"/>
      <c r="V9" s="1"/>
      <c r="W9" s="1"/>
      <c r="X9" s="1"/>
      <c r="Y9" s="1"/>
      <c r="Z9" s="1"/>
    </row>
    <row r="10" ht="18.0" customHeight="1">
      <c r="A10" s="25" t="s">
        <v>17</v>
      </c>
      <c r="B10" s="26" t="s">
        <v>24</v>
      </c>
      <c r="C10" s="27" t="s">
        <v>25</v>
      </c>
      <c r="D10" s="28">
        <v>2.0</v>
      </c>
      <c r="E10" s="28">
        <v>1.0</v>
      </c>
      <c r="F10" s="28"/>
      <c r="G10" s="28"/>
      <c r="H10" s="28"/>
      <c r="I10" s="29"/>
      <c r="J10" s="28"/>
      <c r="K10" s="29"/>
      <c r="L10" s="28">
        <f t="shared" si="1"/>
        <v>1</v>
      </c>
      <c r="M10" s="28"/>
      <c r="N10" s="30">
        <f>((D10+D11+D12+D13)/D23*7.5)</f>
        <v>2.34375</v>
      </c>
      <c r="O10" s="31">
        <f t="shared" ref="O10:O13" si="3">(D10*$N$10)/10</f>
        <v>0.46875</v>
      </c>
      <c r="P10" s="28">
        <v>0.5</v>
      </c>
      <c r="Q10" s="25">
        <f>D10+D11+D12+D13</f>
        <v>10</v>
      </c>
      <c r="R10" s="28">
        <f>P10+P11+P12+P13</f>
        <v>2.25</v>
      </c>
      <c r="S10" s="1"/>
      <c r="T10" s="1"/>
      <c r="U10" s="1"/>
      <c r="V10" s="1"/>
      <c r="W10" s="1"/>
      <c r="X10" s="1"/>
      <c r="Y10" s="1"/>
      <c r="Z10" s="1"/>
    </row>
    <row r="11" ht="18.0" customHeight="1">
      <c r="A11" s="12"/>
      <c r="B11" s="32" t="s">
        <v>26</v>
      </c>
      <c r="C11" s="27" t="s">
        <v>27</v>
      </c>
      <c r="D11" s="28">
        <v>2.0</v>
      </c>
      <c r="E11" s="28"/>
      <c r="F11" s="28"/>
      <c r="G11" s="28"/>
      <c r="H11" s="28"/>
      <c r="I11" s="29">
        <v>2.0</v>
      </c>
      <c r="J11" s="28"/>
      <c r="K11" s="29"/>
      <c r="L11" s="28">
        <f t="shared" si="1"/>
        <v>0</v>
      </c>
      <c r="M11" s="28">
        <f t="shared" ref="M11:M12" si="4">G11+I11+K11</f>
        <v>2</v>
      </c>
      <c r="N11" s="12"/>
      <c r="O11" s="31">
        <f t="shared" si="3"/>
        <v>0.46875</v>
      </c>
      <c r="P11" s="28">
        <v>0.5</v>
      </c>
      <c r="Q11" s="12"/>
      <c r="R11" s="1"/>
      <c r="S11" s="1"/>
      <c r="T11" s="1"/>
      <c r="U11" s="1"/>
      <c r="V11" s="1"/>
      <c r="W11" s="1"/>
      <c r="X11" s="1"/>
      <c r="Y11" s="1"/>
      <c r="Z11" s="1"/>
    </row>
    <row r="12" ht="18.0" customHeight="1">
      <c r="A12" s="12"/>
      <c r="B12" s="12"/>
      <c r="C12" s="27" t="s">
        <v>28</v>
      </c>
      <c r="D12" s="28">
        <v>4.0</v>
      </c>
      <c r="E12" s="28"/>
      <c r="F12" s="28"/>
      <c r="G12" s="28"/>
      <c r="H12" s="28"/>
      <c r="I12" s="29"/>
      <c r="J12" s="28"/>
      <c r="K12" s="29">
        <v>1.0</v>
      </c>
      <c r="L12" s="28">
        <f t="shared" si="1"/>
        <v>0</v>
      </c>
      <c r="M12" s="28">
        <f t="shared" si="4"/>
        <v>1</v>
      </c>
      <c r="N12" s="12"/>
      <c r="O12" s="31">
        <f t="shared" si="3"/>
        <v>0.9375</v>
      </c>
      <c r="P12" s="28">
        <v>0.75</v>
      </c>
      <c r="Q12" s="12"/>
      <c r="R12" s="1"/>
      <c r="S12" s="1"/>
      <c r="T12" s="1"/>
      <c r="U12" s="1"/>
      <c r="V12" s="1"/>
      <c r="W12" s="1"/>
      <c r="X12" s="1"/>
      <c r="Y12" s="1"/>
      <c r="Z12" s="1"/>
    </row>
    <row r="13" ht="18.0" customHeight="1">
      <c r="A13" s="15"/>
      <c r="B13" s="15"/>
      <c r="C13" s="27" t="s">
        <v>29</v>
      </c>
      <c r="D13" s="28">
        <v>2.0</v>
      </c>
      <c r="E13" s="28"/>
      <c r="F13" s="28"/>
      <c r="G13" s="28"/>
      <c r="H13" s="28"/>
      <c r="I13" s="29"/>
      <c r="J13" s="28"/>
      <c r="K13" s="29">
        <v>1.0</v>
      </c>
      <c r="L13" s="28">
        <f t="shared" si="1"/>
        <v>0</v>
      </c>
      <c r="M13" s="28">
        <v>1.0</v>
      </c>
      <c r="N13" s="15"/>
      <c r="O13" s="31">
        <f t="shared" si="3"/>
        <v>0.46875</v>
      </c>
      <c r="P13" s="28">
        <v>0.5</v>
      </c>
      <c r="Q13" s="15"/>
      <c r="R13" s="1"/>
      <c r="S13" s="1"/>
      <c r="T13" s="1"/>
      <c r="U13" s="1"/>
      <c r="V13" s="1"/>
      <c r="W13" s="1"/>
      <c r="X13" s="1"/>
      <c r="Y13" s="1"/>
      <c r="Z13" s="1"/>
    </row>
    <row r="14" ht="18.0" customHeight="1">
      <c r="A14" s="33" t="s">
        <v>20</v>
      </c>
      <c r="B14" s="34" t="s">
        <v>21</v>
      </c>
      <c r="C14" s="35" t="s">
        <v>30</v>
      </c>
      <c r="D14" s="36">
        <v>4.0</v>
      </c>
      <c r="E14" s="36"/>
      <c r="F14" s="36"/>
      <c r="G14" s="37">
        <v>2.0</v>
      </c>
      <c r="H14" s="36"/>
      <c r="I14" s="37"/>
      <c r="J14" s="36"/>
      <c r="K14" s="36"/>
      <c r="L14" s="36">
        <f t="shared" si="1"/>
        <v>0</v>
      </c>
      <c r="M14" s="36">
        <f t="shared" ref="M14:M15" si="5">G14+I14+K14</f>
        <v>2</v>
      </c>
      <c r="N14" s="38">
        <f>((D14+D15+D16+D17)/D23*7.5)</f>
        <v>3.28125</v>
      </c>
      <c r="O14" s="39">
        <f t="shared" ref="O14:O17" si="6">(D14*$N$14)/14</f>
        <v>0.9375</v>
      </c>
      <c r="P14" s="39">
        <v>1.0</v>
      </c>
      <c r="Q14" s="40">
        <f>D14+D15+D16+D17</f>
        <v>14</v>
      </c>
      <c r="R14" s="41">
        <f>P14+P15+P16+P17</f>
        <v>3.25</v>
      </c>
      <c r="S14" s="1"/>
      <c r="T14" s="1"/>
      <c r="U14" s="1"/>
      <c r="V14" s="1"/>
      <c r="W14" s="1"/>
      <c r="X14" s="1"/>
      <c r="Y14" s="1"/>
      <c r="Z14" s="1"/>
    </row>
    <row r="15" ht="18.0" customHeight="1">
      <c r="A15" s="12"/>
      <c r="B15" s="15"/>
      <c r="C15" s="35" t="s">
        <v>31</v>
      </c>
      <c r="D15" s="36">
        <v>5.0</v>
      </c>
      <c r="E15" s="36">
        <v>1.0</v>
      </c>
      <c r="F15" s="36"/>
      <c r="G15" s="37">
        <v>2.0</v>
      </c>
      <c r="H15" s="36"/>
      <c r="I15" s="37"/>
      <c r="J15" s="36"/>
      <c r="K15" s="36"/>
      <c r="L15" s="36">
        <f t="shared" si="1"/>
        <v>1</v>
      </c>
      <c r="M15" s="36">
        <f t="shared" si="5"/>
        <v>2</v>
      </c>
      <c r="N15" s="12"/>
      <c r="O15" s="39">
        <f t="shared" si="6"/>
        <v>1.171875</v>
      </c>
      <c r="P15" s="39">
        <v>1.25</v>
      </c>
      <c r="Q15" s="12"/>
      <c r="R15" s="24"/>
      <c r="S15" s="1"/>
      <c r="T15" s="1"/>
      <c r="U15" s="1"/>
      <c r="V15" s="1"/>
      <c r="W15" s="1"/>
      <c r="X15" s="1"/>
      <c r="Y15" s="1"/>
      <c r="Z15" s="1"/>
    </row>
    <row r="16" ht="18.0" customHeight="1">
      <c r="A16" s="12"/>
      <c r="B16" s="34" t="s">
        <v>32</v>
      </c>
      <c r="C16" s="35" t="s">
        <v>33</v>
      </c>
      <c r="D16" s="36">
        <v>3.0</v>
      </c>
      <c r="E16" s="36">
        <v>1.0</v>
      </c>
      <c r="F16" s="36">
        <v>1.0</v>
      </c>
      <c r="G16" s="37"/>
      <c r="H16" s="36"/>
      <c r="I16" s="37"/>
      <c r="J16" s="36"/>
      <c r="K16" s="36"/>
      <c r="L16" s="36">
        <f t="shared" si="1"/>
        <v>2</v>
      </c>
      <c r="M16" s="36"/>
      <c r="N16" s="12"/>
      <c r="O16" s="39">
        <f t="shared" si="6"/>
        <v>0.703125</v>
      </c>
      <c r="P16" s="39">
        <v>0.5</v>
      </c>
      <c r="Q16" s="12"/>
      <c r="R16" s="1"/>
      <c r="S16" s="1"/>
      <c r="T16" s="1"/>
      <c r="U16" s="1"/>
      <c r="V16" s="1"/>
      <c r="W16" s="1"/>
      <c r="X16" s="1"/>
      <c r="Y16" s="1"/>
      <c r="Z16" s="1"/>
    </row>
    <row r="17" ht="18.0" customHeight="1">
      <c r="A17" s="15"/>
      <c r="B17" s="15"/>
      <c r="C17" s="35" t="s">
        <v>34</v>
      </c>
      <c r="D17" s="36">
        <v>2.0</v>
      </c>
      <c r="E17" s="36">
        <v>1.0</v>
      </c>
      <c r="F17" s="36">
        <v>1.0</v>
      </c>
      <c r="G17" s="37"/>
      <c r="H17" s="36"/>
      <c r="I17" s="37"/>
      <c r="J17" s="36"/>
      <c r="K17" s="36"/>
      <c r="L17" s="36">
        <f t="shared" si="1"/>
        <v>2</v>
      </c>
      <c r="M17" s="36"/>
      <c r="N17" s="15"/>
      <c r="O17" s="39">
        <f t="shared" si="6"/>
        <v>0.46875</v>
      </c>
      <c r="P17" s="39">
        <v>0.5</v>
      </c>
      <c r="Q17" s="15"/>
      <c r="R17" s="1"/>
      <c r="S17" s="1"/>
      <c r="T17" s="1"/>
      <c r="U17" s="1"/>
      <c r="V17" s="1"/>
      <c r="W17" s="1"/>
      <c r="X17" s="1"/>
      <c r="Y17" s="1"/>
      <c r="Z17" s="1"/>
    </row>
    <row r="18" ht="18.0" customHeight="1">
      <c r="A18" s="42" t="s">
        <v>22</v>
      </c>
      <c r="B18" s="43" t="s">
        <v>35</v>
      </c>
      <c r="C18" s="44" t="s">
        <v>36</v>
      </c>
      <c r="D18" s="45">
        <v>1.0</v>
      </c>
      <c r="E18" s="45"/>
      <c r="F18" s="45">
        <v>1.0</v>
      </c>
      <c r="G18" s="46"/>
      <c r="H18" s="45"/>
      <c r="I18" s="45"/>
      <c r="J18" s="45"/>
      <c r="K18" s="46"/>
      <c r="L18" s="45">
        <f t="shared" si="1"/>
        <v>1</v>
      </c>
      <c r="M18" s="45"/>
      <c r="N18" s="47">
        <f>((D18+D19+D20+D21+D22)/D23)*7.5</f>
        <v>1.875</v>
      </c>
      <c r="O18" s="48">
        <f t="shared" ref="O18:O22" si="7">(D18*$N$18)/8</f>
        <v>0.234375</v>
      </c>
      <c r="P18" s="45">
        <v>0.25</v>
      </c>
      <c r="Q18" s="47">
        <f>D18+D19+D20+D21+D22</f>
        <v>8</v>
      </c>
      <c r="R18" s="45">
        <f>P18+P19+P20+P21+P22</f>
        <v>2</v>
      </c>
      <c r="S18" s="1"/>
      <c r="T18" s="1"/>
      <c r="U18" s="1"/>
      <c r="V18" s="1"/>
      <c r="W18" s="1"/>
      <c r="X18" s="1"/>
      <c r="Y18" s="1"/>
      <c r="Z18" s="1"/>
    </row>
    <row r="19" ht="18.0" customHeight="1">
      <c r="A19" s="12"/>
      <c r="B19" s="12"/>
      <c r="C19" s="44" t="s">
        <v>37</v>
      </c>
      <c r="D19" s="45">
        <v>3.0</v>
      </c>
      <c r="E19" s="45"/>
      <c r="F19" s="45"/>
      <c r="G19" s="46"/>
      <c r="H19" s="45"/>
      <c r="I19" s="45">
        <v>2.0</v>
      </c>
      <c r="J19" s="45"/>
      <c r="K19" s="46"/>
      <c r="L19" s="45">
        <f t="shared" si="1"/>
        <v>0</v>
      </c>
      <c r="M19" s="45"/>
      <c r="N19" s="12"/>
      <c r="O19" s="48">
        <f t="shared" si="7"/>
        <v>0.703125</v>
      </c>
      <c r="P19" s="45">
        <v>0.75</v>
      </c>
      <c r="Q19" s="12"/>
      <c r="R19" s="1"/>
      <c r="S19" s="1"/>
      <c r="T19" s="1"/>
      <c r="U19" s="1"/>
      <c r="V19" s="1"/>
      <c r="W19" s="1"/>
      <c r="X19" s="1"/>
      <c r="Y19" s="1"/>
      <c r="Z19" s="1"/>
    </row>
    <row r="20" ht="18.0" customHeight="1">
      <c r="A20" s="12"/>
      <c r="B20" s="15"/>
      <c r="C20" s="44" t="s">
        <v>38</v>
      </c>
      <c r="D20" s="45">
        <v>1.0</v>
      </c>
      <c r="E20" s="45">
        <v>1.0</v>
      </c>
      <c r="F20" s="45"/>
      <c r="G20" s="46"/>
      <c r="H20" s="45"/>
      <c r="I20" s="45"/>
      <c r="J20" s="45"/>
      <c r="K20" s="46"/>
      <c r="L20" s="45">
        <f t="shared" si="1"/>
        <v>1</v>
      </c>
      <c r="M20" s="45"/>
      <c r="N20" s="12"/>
      <c r="O20" s="48">
        <f t="shared" si="7"/>
        <v>0.234375</v>
      </c>
      <c r="P20" s="45">
        <v>0.25</v>
      </c>
      <c r="Q20" s="12"/>
      <c r="R20" s="1"/>
      <c r="S20" s="1"/>
      <c r="T20" s="1"/>
      <c r="U20" s="1"/>
      <c r="V20" s="1"/>
      <c r="W20" s="1"/>
      <c r="X20" s="1"/>
      <c r="Y20" s="1"/>
      <c r="Z20" s="1"/>
    </row>
    <row r="21" ht="18.0" customHeight="1">
      <c r="A21" s="12"/>
      <c r="B21" s="43" t="s">
        <v>39</v>
      </c>
      <c r="C21" s="44" t="s">
        <v>40</v>
      </c>
      <c r="D21" s="45">
        <v>2.0</v>
      </c>
      <c r="E21" s="45">
        <v>1.0</v>
      </c>
      <c r="F21" s="45"/>
      <c r="G21" s="46"/>
      <c r="H21" s="45"/>
      <c r="I21" s="45"/>
      <c r="J21" s="45"/>
      <c r="K21" s="46"/>
      <c r="L21" s="45">
        <f t="shared" si="1"/>
        <v>1</v>
      </c>
      <c r="M21" s="45"/>
      <c r="N21" s="12"/>
      <c r="O21" s="48">
        <f t="shared" si="7"/>
        <v>0.46875</v>
      </c>
      <c r="P21" s="45">
        <v>0.5</v>
      </c>
      <c r="Q21" s="12"/>
      <c r="R21" s="1"/>
      <c r="S21" s="1"/>
      <c r="T21" s="1"/>
      <c r="U21" s="1"/>
      <c r="V21" s="1"/>
      <c r="W21" s="1"/>
      <c r="X21" s="1"/>
      <c r="Y21" s="1"/>
      <c r="Z21" s="1"/>
    </row>
    <row r="22" ht="18.0" customHeight="1">
      <c r="A22" s="15"/>
      <c r="B22" s="15"/>
      <c r="C22" s="44" t="s">
        <v>41</v>
      </c>
      <c r="D22" s="45">
        <v>1.0</v>
      </c>
      <c r="E22" s="45"/>
      <c r="F22" s="45">
        <v>1.0</v>
      </c>
      <c r="G22" s="46"/>
      <c r="H22" s="45"/>
      <c r="I22" s="45"/>
      <c r="J22" s="45"/>
      <c r="K22" s="46"/>
      <c r="L22" s="45">
        <f t="shared" si="1"/>
        <v>1</v>
      </c>
      <c r="M22" s="45">
        <v>2.0</v>
      </c>
      <c r="N22" s="15"/>
      <c r="O22" s="48">
        <f t="shared" si="7"/>
        <v>0.234375</v>
      </c>
      <c r="P22" s="45">
        <v>0.25</v>
      </c>
      <c r="Q22" s="15"/>
      <c r="R22" s="1"/>
      <c r="S22" s="1"/>
      <c r="T22" s="1"/>
      <c r="U22" s="1"/>
      <c r="V22" s="1"/>
      <c r="W22" s="1"/>
      <c r="X22" s="1"/>
      <c r="Y22" s="1"/>
      <c r="Z22" s="1"/>
    </row>
    <row r="23" ht="18.0" customHeight="1">
      <c r="A23" s="49" t="s">
        <v>42</v>
      </c>
      <c r="B23" s="7"/>
      <c r="C23" s="8"/>
      <c r="D23" s="50">
        <f>SUM(D10:D22)</f>
        <v>32</v>
      </c>
      <c r="E23" s="51">
        <f t="shared" ref="E23:M23" si="8">SUM(E7:E22)</f>
        <v>16</v>
      </c>
      <c r="F23" s="51">
        <f t="shared" si="8"/>
        <v>4</v>
      </c>
      <c r="G23" s="51">
        <f t="shared" si="8"/>
        <v>4</v>
      </c>
      <c r="H23" s="51">
        <f t="shared" si="8"/>
        <v>0</v>
      </c>
      <c r="I23" s="51">
        <f t="shared" si="8"/>
        <v>4</v>
      </c>
      <c r="J23" s="51">
        <f t="shared" si="8"/>
        <v>0</v>
      </c>
      <c r="K23" s="51">
        <f t="shared" si="8"/>
        <v>2</v>
      </c>
      <c r="L23" s="52">
        <f t="shared" si="8"/>
        <v>20</v>
      </c>
      <c r="M23" s="52">
        <f t="shared" si="8"/>
        <v>10</v>
      </c>
      <c r="N23" s="53">
        <f>N7+N10+N14+N18</f>
        <v>10</v>
      </c>
      <c r="O23" s="54">
        <f t="shared" ref="O23:P23" si="9">SUM(O7:O22)</f>
        <v>10</v>
      </c>
      <c r="P23" s="53">
        <f t="shared" si="9"/>
        <v>10</v>
      </c>
      <c r="Q23" s="55"/>
      <c r="R23" s="55"/>
      <c r="S23" s="55"/>
      <c r="T23" s="55"/>
      <c r="U23" s="55"/>
      <c r="V23" s="55"/>
      <c r="W23" s="55"/>
      <c r="X23" s="55"/>
      <c r="Y23" s="55"/>
      <c r="Z23" s="55"/>
    </row>
    <row r="24" ht="18.0" customHeight="1">
      <c r="A24" s="49" t="s">
        <v>43</v>
      </c>
      <c r="B24" s="7"/>
      <c r="C24" s="7"/>
      <c r="D24" s="8"/>
      <c r="E24" s="16">
        <f t="shared" ref="E24:F24" si="10">E23*0.25</f>
        <v>4</v>
      </c>
      <c r="F24" s="16">
        <f t="shared" si="10"/>
        <v>1</v>
      </c>
      <c r="G24" s="16">
        <f>G23*0.5</f>
        <v>2</v>
      </c>
      <c r="H24" s="16">
        <f>H23*0.25</f>
        <v>0</v>
      </c>
      <c r="I24" s="16">
        <f>I23*0.5</f>
        <v>2</v>
      </c>
      <c r="J24" s="16">
        <f>J23*0.25</f>
        <v>0</v>
      </c>
      <c r="K24" s="16">
        <f>K23*0.5</f>
        <v>1</v>
      </c>
      <c r="L24" s="56">
        <f>L23+M23</f>
        <v>30</v>
      </c>
      <c r="M24" s="10"/>
      <c r="N24" s="12"/>
      <c r="O24" s="12"/>
      <c r="P24" s="1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8.0" customHeight="1">
      <c r="A25" s="57" t="s">
        <v>44</v>
      </c>
      <c r="B25" s="7"/>
      <c r="C25" s="7"/>
      <c r="D25" s="8"/>
      <c r="E25" s="58" t="s">
        <v>45</v>
      </c>
      <c r="F25" s="59" t="s">
        <v>46</v>
      </c>
      <c r="G25" s="8"/>
      <c r="H25" s="59" t="s">
        <v>47</v>
      </c>
      <c r="I25" s="8"/>
      <c r="J25" s="59" t="s">
        <v>48</v>
      </c>
      <c r="K25" s="8"/>
      <c r="L25" s="13"/>
      <c r="M25" s="14"/>
      <c r="N25" s="15"/>
      <c r="O25" s="15"/>
      <c r="P25" s="15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8.0" customHeight="1">
      <c r="A26" s="1"/>
      <c r="B26" s="1"/>
      <c r="C26" s="60" t="s">
        <v>49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8.0" customHeight="1">
      <c r="A27" s="1"/>
      <c r="B27" s="61" t="s">
        <v>50</v>
      </c>
      <c r="D27" s="1"/>
      <c r="E27" s="62">
        <v>16.0</v>
      </c>
      <c r="F27" s="63">
        <v>4.0</v>
      </c>
      <c r="G27" s="64"/>
      <c r="H27" s="1"/>
      <c r="I27" s="1"/>
      <c r="J27" s="1"/>
      <c r="K27" s="1"/>
      <c r="L27" s="1"/>
      <c r="M27" s="1"/>
      <c r="N27" s="1"/>
      <c r="O27" s="2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8.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8.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8.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8.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8.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8.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8.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8.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8.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8.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8.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8.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8.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8.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8.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8.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8.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8.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8.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8.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8.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8.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8.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8.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8.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8.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8.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8.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8.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8.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8.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8.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8.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8.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8.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8.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8.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8.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8.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8.0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8.0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8.0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8.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8.0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8.0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8.0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8.0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8.0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8.0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8.0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8.0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8.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8.0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8.0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8.0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8.0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8.0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8.0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8.0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8.0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8.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8.0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8.0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8.0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8.0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8.0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8.0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8.0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8.0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8.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8.0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8.0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8.0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8.0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8.0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8.0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8.0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8.0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8.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8.0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8.0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8.0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8.0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8.0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8.0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8.0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8.0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8.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8.0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8.0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8.0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8.0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8.0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8.0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8.0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8.0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8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8.0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8.0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8.0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8.0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8.0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8.0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8.0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8.0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8.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8.0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8.0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8.0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8.0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8.0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8.0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8.0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8.0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8.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8.0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8.0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8.0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8.0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8.0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8.0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8.0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8.0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8.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8.0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8.0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8.0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8.0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8.0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8.0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8.0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8.0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8.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8.0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8.0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8.0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8.0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8.0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8.0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8.0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8.0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8.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8.0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8.0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8.0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8.0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8.0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8.0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8.0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8.0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8.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8.0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8.0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8.0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8.0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8.0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8.0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8.0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8.0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8.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8.0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8.0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8.0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8.0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8.0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8.0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8.0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8.0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8.0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8.0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8.0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8.0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8.0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8.0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8.0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8.0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8.0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8.0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8.0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8.0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8.0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8.0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8.0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8.0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8.0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8.0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8.0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8.0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8.0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8.0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8.0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8.0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8.0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8.0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8.0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8.0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8.0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8.0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8.0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8.0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8.0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8.0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8.0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8.0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8.0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8.0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8.0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8.0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8.0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8.0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8.0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8.0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8.0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8.0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8.0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8.0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8.0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8.0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8.0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8.0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8.0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8.0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8.0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8.0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8.0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8.0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8.0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8.0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8.0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8.0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8.0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8.0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8.0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8.0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8.0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8.0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8.0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8.0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8.0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8.0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8.0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8.0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8.0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8.0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8.0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8.0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8.0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8.0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8.0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8.0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8.0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8.0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8.0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8.0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8.0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8.0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8.0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8.0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8.0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8.0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8.0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8.0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8.0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8.0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8.0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8.0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8.0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8.0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8.0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8.0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8.0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8.0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8.0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8.0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8.0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8.0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8.0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8.0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8.0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8.0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8.0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8.0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8.0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8.0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8.0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8.0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8.0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8.0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8.0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8.0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8.0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8.0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8.0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8.0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8.0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8.0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8.0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8.0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8.0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8.0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8.0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8.0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8.0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8.0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8.0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8.0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8.0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8.0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8.0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8.0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8.0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8.0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8.0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8.0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8.0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8.0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8.0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8.0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8.0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8.0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8.0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8.0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8.0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8.0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8.0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8.0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8.0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8.0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8.0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8.0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8.0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8.0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8.0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8.0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8.0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8.0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8.0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8.0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8.0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8.0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8.0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8.0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8.0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8.0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8.0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8.0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8.0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8.0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8.0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8.0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8.0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8.0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8.0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8.0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8.0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8.0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8.0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8.0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8.0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8.0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8.0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8.0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8.0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8.0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8.0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8.0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8.0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8.0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8.0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8.0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8.0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8.0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8.0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8.0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8.0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8.0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8.0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8.0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8.0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8.0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8.0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8.0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8.0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8.0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8.0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8.0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8.0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8.0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8.0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8.0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8.0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8.0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8.0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8.0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8.0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8.0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8.0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8.0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8.0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8.0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8.0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8.0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8.0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8.0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8.0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8.0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8.0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8.0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8.0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8.0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8.0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8.0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8.0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8.0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8.0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8.0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8.0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8.0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8.0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8.0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8.0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8.0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8.0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8.0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8.0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8.0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8.0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8.0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8.0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8.0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8.0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8.0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8.0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8.0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8.0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8.0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8.0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8.0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8.0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8.0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8.0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8.0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8.0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8.0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8.0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8.0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8.0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8.0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8.0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8.0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8.0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8.0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8.0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8.0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8.0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8.0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8.0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8.0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8.0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8.0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8.0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8.0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8.0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8.0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8.0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8.0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8.0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8.0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8.0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8.0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8.0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8.0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8.0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8.0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8.0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8.0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8.0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8.0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8.0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8.0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8.0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8.0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8.0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8.0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8.0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8.0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8.0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8.0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8.0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8.0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8.0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8.0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8.0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8.0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8.0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8.0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8.0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8.0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8.0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8.0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8.0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8.0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8.0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8.0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8.0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8.0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8.0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8.0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8.0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8.0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8.0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8.0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8.0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8.0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8.0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8.0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8.0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8.0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8.0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8.0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8.0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8.0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8.0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8.0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8.0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8.0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8.0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8.0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8.0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8.0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8.0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8.0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8.0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8.0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8.0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8.0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8.0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8.0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8.0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8.0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8.0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8.0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8.0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8.0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8.0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8.0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8.0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8.0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8.0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8.0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8.0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8.0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8.0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8.0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8.0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8.0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8.0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8.0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8.0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8.0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8.0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8.0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8.0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8.0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8.0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8.0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8.0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8.0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8.0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8.0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8.0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8.0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8.0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8.0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8.0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8.0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8.0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8.0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8.0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8.0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8.0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8.0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8.0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8.0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8.0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8.0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8.0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8.0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8.0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8.0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8.0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8.0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8.0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8.0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8.0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8.0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8.0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8.0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8.0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8.0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8.0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8.0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8.0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8.0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8.0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8.0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8.0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8.0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8.0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8.0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8.0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8.0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8.0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8.0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8.0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8.0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8.0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8.0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8.0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8.0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8.0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8.0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8.0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8.0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8.0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8.0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8.0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8.0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8.0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8.0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8.0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8.0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8.0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8.0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8.0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8.0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8.0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8.0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8.0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8.0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8.0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8.0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8.0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8.0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8.0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8.0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8.0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8.0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8.0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8.0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8.0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8.0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8.0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8.0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8.0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8.0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8.0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8.0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8.0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8.0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8.0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8.0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8.0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8.0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8.0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8.0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8.0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8.0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8.0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8.0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8.0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8.0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8.0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8.0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8.0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8.0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8.0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8.0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8.0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8.0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8.0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8.0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8.0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8.0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8.0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8.0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8.0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8.0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8.0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8.0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8.0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8.0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8.0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8.0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8.0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8.0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8.0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8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8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8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8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8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8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8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8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8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8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8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8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8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8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8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8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8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8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8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8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8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8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8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8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8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8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8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8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8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8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8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8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8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8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8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8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8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8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8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8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8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8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8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8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8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8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8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8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8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8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8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8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8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8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8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8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8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8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8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8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8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8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8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8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8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8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8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8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8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8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8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8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8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8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8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8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8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8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8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8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8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8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8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8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8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8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8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8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8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8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8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8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8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8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8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8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8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8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8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8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8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8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8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8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8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8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8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8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8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8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8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8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8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8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8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8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8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8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8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8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8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8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8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8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8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8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8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8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8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8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8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8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8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8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8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8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8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8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8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8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8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8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8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8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8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8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8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8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8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8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8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8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8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8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8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8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8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8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8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8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8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8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8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8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8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8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8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8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8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8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8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8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8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8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8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8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8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8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8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8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8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8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8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8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8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8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8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8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8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8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8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8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8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8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8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8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8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8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8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8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8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8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8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8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8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8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8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8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8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8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8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8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8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8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8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8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8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8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8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8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8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8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8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8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8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8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8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8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8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8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8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8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8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8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8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8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8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8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8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8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8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8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8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8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8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8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8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8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8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8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8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8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8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8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8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8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8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8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8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8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8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8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8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8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8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8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8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8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8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8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8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8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8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8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8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8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2">
    <mergeCell ref="L4:M5"/>
    <mergeCell ref="N4:N6"/>
    <mergeCell ref="N7:N9"/>
    <mergeCell ref="N10:N13"/>
    <mergeCell ref="N14:N17"/>
    <mergeCell ref="N18:N22"/>
    <mergeCell ref="N23:N25"/>
    <mergeCell ref="L24:M25"/>
    <mergeCell ref="O4:O6"/>
    <mergeCell ref="P4:P6"/>
    <mergeCell ref="Q7:Q9"/>
    <mergeCell ref="Q10:Q13"/>
    <mergeCell ref="Q14:Q17"/>
    <mergeCell ref="Q18:Q22"/>
    <mergeCell ref="O23:O25"/>
    <mergeCell ref="P23:P25"/>
    <mergeCell ref="A2:O2"/>
    <mergeCell ref="A3:N3"/>
    <mergeCell ref="A4:A6"/>
    <mergeCell ref="B4:B6"/>
    <mergeCell ref="C4:C6"/>
    <mergeCell ref="D4:D6"/>
    <mergeCell ref="E4:K4"/>
    <mergeCell ref="J5:K5"/>
    <mergeCell ref="B16:B17"/>
    <mergeCell ref="B18:B20"/>
    <mergeCell ref="B27:C27"/>
    <mergeCell ref="B21:B22"/>
    <mergeCell ref="A23:C23"/>
    <mergeCell ref="A24:D24"/>
    <mergeCell ref="A25:D25"/>
    <mergeCell ref="F25:G25"/>
    <mergeCell ref="H25:I25"/>
    <mergeCell ref="J25:K25"/>
    <mergeCell ref="F27:G27"/>
    <mergeCell ref="F5:G5"/>
    <mergeCell ref="H5:I5"/>
    <mergeCell ref="A10:A13"/>
    <mergeCell ref="B11:B13"/>
    <mergeCell ref="A14:A17"/>
    <mergeCell ref="B14:B15"/>
    <mergeCell ref="A18:A22"/>
  </mergeCells>
  <hyperlinks>
    <hyperlink r:id="rId1" ref="C26"/>
  </hyperlinks>
  <printOptions/>
  <pageMargins bottom="0.75" footer="0.0" header="0.0" left="0.7" right="0.7" top="0.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2024-08-14T09:35:56Z</dcterms:created>
  <dc:creator>b4459</dc:creator>
</cp:coreProperties>
</file>